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tabRatio="714" activeTab="0"/>
  </bookViews>
  <sheets>
    <sheet name="PREDMER GRADEZNI RABOTI" sheetId="1" r:id="rId1"/>
    <sheet name="PREDMER VODOVOD I KANALIZACIJA" sheetId="2" r:id="rId2"/>
    <sheet name="PREDMER ELEKTRIKA" sheetId="3" r:id="rId3"/>
    <sheet name="PREDMER MASINSTVO" sheetId="4" r:id="rId4"/>
    <sheet name="PREDMER OPREMA" sheetId="5" r:id="rId5"/>
    <sheet name="REKAPITULACIJA" sheetId="6" r:id="rId6"/>
  </sheets>
  <definedNames/>
  <calcPr fullCalcOnLoad="1"/>
</workbook>
</file>

<file path=xl/sharedStrings.xml><?xml version="1.0" encoding="utf-8"?>
<sst xmlns="http://schemas.openxmlformats.org/spreadsheetml/2006/main" count="932" uniqueCount="539">
  <si>
    <t>2.Рушење на постоечка дрвена меѓукатна конструкција заедно со подовите и плафоните, над подрум, приземје и кат за складирање.</t>
  </si>
  <si>
    <t>3. Рушење на комплетна кровна конструкција со складирање на гредите, летвите и керамидите во дворот на објектот.</t>
  </si>
  <si>
    <t>1.Бетонирање на подлога од мршав бетон МБ 20, испод темелите и подна плоча 5 см.</t>
  </si>
  <si>
    <t>2. Бетонирање темелни траки и самци со бетон МБ 30, во потребна оплата</t>
  </si>
  <si>
    <t>3.Бетонирање  на подна плоча д=15см. Во подрум, МБ 30, конструктивно армирањесо мрежи Q 188, на изведена хидроизолација</t>
  </si>
  <si>
    <t>4.Бетонирање на АБ греди во соодветна оплата, со подопирање, со претходна припрема од рушење на деловите до ѕидовите од полна тула, согласно графичките прилози</t>
  </si>
  <si>
    <t>7.Бетонирање АБ платна МБ30, во соодветна оплата, од кота на темел до кота на поткровје, со претходна припрема ( чистење на носиви ѕидови каде поминува платното и бушење на дел од постојанат плочана приземјето)</t>
  </si>
  <si>
    <t>8.Комплет изработка на АБ скали МБ 30, во соодветна оплата, со подупирање, комплет со скалник 30/16см.</t>
  </si>
  <si>
    <t>1.Изработка на хидроизолација на подната плоча во подрум и дел од приземје, над насипот</t>
  </si>
  <si>
    <t>2.Изработка на хидро изолација на санитарните чворови со 2+3 премази</t>
  </si>
  <si>
    <t>1.Набавка, транспорт и вградување на подни гранитни плочки со цокле и бордури, боја и дезен по избор</t>
  </si>
  <si>
    <t>1.Премачкување на ѕидовите и плафоните од малтер со подлога под глет масата</t>
  </si>
  <si>
    <t>1.Изработка и монтирање на ували од пластифициран лим, боја на керамиди, развиена ширина 30 см.</t>
  </si>
  <si>
    <t>2.Изработка и монтирање  на полукружни хоризонтални олуци од пластифициран лим со држачи</t>
  </si>
  <si>
    <t>3.Изработка и монтирање  на вертикални кружни олуци од пластифициран лим, со држачи</t>
  </si>
  <si>
    <t>2.Обработка на стреата со даски нутифедер, обработка на роговите и премаз со сандолин</t>
  </si>
  <si>
    <t>4.Набавка и монтажа на панорамски лифт комплет</t>
  </si>
  <si>
    <t>I.Припремни работи</t>
  </si>
  <si>
    <t>II.Земјани работи</t>
  </si>
  <si>
    <t>III.Бетонски и АБ работи:</t>
  </si>
  <si>
    <t>IV.Армирачки работи:</t>
  </si>
  <si>
    <t>V.Браварски работи:</t>
  </si>
  <si>
    <t>кг</t>
  </si>
  <si>
    <t>ком</t>
  </si>
  <si>
    <r>
      <t>м</t>
    </r>
    <r>
      <rPr>
        <vertAlign val="superscript"/>
        <sz val="12"/>
        <color indexed="8"/>
        <rFont val="Arial"/>
        <family val="2"/>
      </rPr>
      <t>2</t>
    </r>
  </si>
  <si>
    <r>
      <t>м</t>
    </r>
    <r>
      <rPr>
        <vertAlign val="superscript"/>
        <sz val="12"/>
        <color indexed="8"/>
        <rFont val="Arial"/>
        <family val="2"/>
      </rPr>
      <t>3</t>
    </r>
  </si>
  <si>
    <r>
      <t>м</t>
    </r>
    <r>
      <rPr>
        <vertAlign val="superscript"/>
        <sz val="12"/>
        <color indexed="8"/>
        <rFont val="Arial"/>
        <family val="2"/>
      </rPr>
      <t xml:space="preserve">2 </t>
    </r>
  </si>
  <si>
    <t>4.Отстранување на постоечкиот малтер од ѕидовите во подрум, приземје и кат.</t>
  </si>
  <si>
    <t>8.Рушење на ѕидовите за отварање на врати за функционално поврзување на прозториите, со исфрлање на шут до 20 км.</t>
  </si>
  <si>
    <t>1.Рачен ископ на земјата, трета и четврта категорија ( по 50%), во тесен обем, за темелни траки, до потребната кота</t>
  </si>
  <si>
    <t>2.Набавка, транспорт и разастирање на шљунак д=20 см. под подната плоча и темели</t>
  </si>
  <si>
    <t>3. Утовар, транспорт и одвоз на земјата од ископот во подрумот на објектот до 10 км</t>
  </si>
  <si>
    <t>6.Демонтирање на радиаторите и складирање во дворот со заштита со најлонска фолија</t>
  </si>
  <si>
    <t>врати</t>
  </si>
  <si>
    <t>д=12см. (платформа 200)</t>
  </si>
  <si>
    <t>д=20см.(платформа 200)</t>
  </si>
  <si>
    <r>
      <t>м</t>
    </r>
    <r>
      <rPr>
        <vertAlign val="superscript"/>
        <sz val="12"/>
        <color indexed="8"/>
        <rFont val="Arial"/>
        <family val="2"/>
      </rPr>
      <t xml:space="preserve">2                       </t>
    </r>
    <r>
      <rPr>
        <sz val="12"/>
        <color indexed="8"/>
        <rFont val="Arial"/>
        <family val="2"/>
      </rPr>
      <t xml:space="preserve">              </t>
    </r>
  </si>
  <si>
    <t xml:space="preserve">6.Бетонирање  на АБ плоча МБ 30, во соодветна оплата, со подупирање                                                                  д=15см.(пл.100 и 00)                                                                                                                                       </t>
  </si>
  <si>
    <t>за канцеларии</t>
  </si>
  <si>
    <t xml:space="preserve">РА 400/500 </t>
  </si>
  <si>
    <t xml:space="preserve">кг </t>
  </si>
  <si>
    <t>МА 500/560</t>
  </si>
  <si>
    <t xml:space="preserve">1.Комплет: набавка, транспорт, исправање, сечење, виткање и вградување на арматура према статистичка пресметка, детали и приложена спецификација                                                                                    ГА 240/360                                                                                                                                                                                       </t>
  </si>
  <si>
    <t xml:space="preserve">кг                          </t>
  </si>
  <si>
    <t>3.Крпење шпалетни околу отворите, после монтирање на столаријата</t>
  </si>
  <si>
    <t>2.Набавка, транспорт и вградување на ламинат, комплет со подни лајсни и филц</t>
  </si>
  <si>
    <t>ѕидни</t>
  </si>
  <si>
    <r>
      <t>м</t>
    </r>
    <r>
      <rPr>
        <vertAlign val="superscript"/>
        <sz val="12"/>
        <color indexed="8"/>
        <rFont val="Arial"/>
        <family val="2"/>
      </rPr>
      <t xml:space="preserve">2                                       </t>
    </r>
  </si>
  <si>
    <t>3.Изработка на подна подлога од стиропор 1+1см, ПВЦ фолија и цементна кошулка со рабиц мрежа д=5 см</t>
  </si>
  <si>
    <t>2.Глетовање на ѕидовите и плафоните со глет маса во два слоја, со шмирглање</t>
  </si>
  <si>
    <t>4.Боење на ѕидовите и плафоните со поликолор со скела</t>
  </si>
  <si>
    <t xml:space="preserve">                30/170/4                                                </t>
  </si>
  <si>
    <t xml:space="preserve">                16/170/2</t>
  </si>
  <si>
    <t xml:space="preserve">ком                                       </t>
  </si>
  <si>
    <t>VI.Ѕидарски работи:</t>
  </si>
  <si>
    <t>VII.Изолатерски работи:</t>
  </si>
  <si>
    <t>VIII.Столарски работи:</t>
  </si>
  <si>
    <t>X.Подополагачки работи:</t>
  </si>
  <si>
    <t>XI.Молерисување:</t>
  </si>
  <si>
    <t>XII.Тесарски работи:</t>
  </si>
  <si>
    <t>XIII.Покривачки работи:</t>
  </si>
  <si>
    <t>XIV.Лимарски работи:</t>
  </si>
  <si>
    <t>XV.Фасадерски работи:</t>
  </si>
  <si>
    <t>XVI.Разни работи:</t>
  </si>
  <si>
    <t>1.Изработка на дрвена кровна конструкција од квалитетна граѓа, на претходно изведена подконструкција од челични профили - рогови 10/14 на 80 см.</t>
  </si>
  <si>
    <t xml:space="preserve">ком </t>
  </si>
  <si>
    <r>
      <t xml:space="preserve">Поз. </t>
    </r>
    <r>
      <rPr>
        <b/>
        <sz val="12"/>
        <color indexed="8"/>
        <rFont val="Arial"/>
        <family val="2"/>
      </rPr>
      <t>б</t>
    </r>
    <r>
      <rPr>
        <sz val="12"/>
        <color indexed="8"/>
        <rFont val="Arial"/>
        <family val="2"/>
      </rPr>
      <t xml:space="preserve">   90/210</t>
    </r>
  </si>
  <si>
    <r>
      <t xml:space="preserve">Поз. </t>
    </r>
    <r>
      <rPr>
        <b/>
        <sz val="12"/>
        <color indexed="8"/>
        <rFont val="Arial"/>
        <family val="2"/>
      </rPr>
      <t>г</t>
    </r>
    <r>
      <rPr>
        <sz val="12"/>
        <color indexed="8"/>
        <rFont val="Arial"/>
        <family val="2"/>
      </rPr>
      <t xml:space="preserve">   70/210</t>
    </r>
  </si>
  <si>
    <r>
      <t xml:space="preserve">Поз. </t>
    </r>
    <r>
      <rPr>
        <b/>
        <sz val="12"/>
        <color indexed="8"/>
        <rFont val="Arial"/>
        <family val="2"/>
      </rPr>
      <t>д</t>
    </r>
    <r>
      <rPr>
        <sz val="12"/>
        <color indexed="8"/>
        <rFont val="Arial"/>
        <family val="2"/>
      </rPr>
      <t xml:space="preserve">   150/210</t>
    </r>
  </si>
  <si>
    <r>
      <t xml:space="preserve">Поз. </t>
    </r>
    <r>
      <rPr>
        <b/>
        <sz val="12"/>
        <color indexed="8"/>
        <rFont val="Arial"/>
        <family val="2"/>
      </rPr>
      <t>в</t>
    </r>
    <r>
      <rPr>
        <sz val="12"/>
        <color indexed="8"/>
        <rFont val="Arial"/>
        <family val="2"/>
      </rPr>
      <t xml:space="preserve">   80/210 </t>
    </r>
  </si>
  <si>
    <r>
      <t xml:space="preserve">ком                                                                        </t>
    </r>
    <r>
      <rPr>
        <sz val="12"/>
        <rFont val="Arial"/>
        <family val="2"/>
      </rPr>
      <t xml:space="preserve">    </t>
    </r>
    <r>
      <rPr>
        <sz val="12"/>
        <color indexed="9"/>
        <rFont val="Arial"/>
        <family val="2"/>
      </rPr>
      <t xml:space="preserve">                  </t>
    </r>
  </si>
  <si>
    <r>
      <t xml:space="preserve">2.Набавка, транспорт и вградување на внатрешни дрвени врати, по избор. Напомена: мерките на прозорците и вратите да се проверат на лице место                                                                     Поз. </t>
    </r>
    <r>
      <rPr>
        <b/>
        <sz val="12"/>
        <color indexed="8"/>
        <rFont val="Arial"/>
        <family val="2"/>
      </rPr>
      <t>а</t>
    </r>
    <r>
      <rPr>
        <sz val="12"/>
        <color indexed="8"/>
        <rFont val="Arial"/>
        <family val="2"/>
      </rPr>
      <t xml:space="preserve">   100/210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</si>
  <si>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Поз. 2   130/320 </t>
  </si>
  <si>
    <t xml:space="preserve">Поз. 3   150/220 </t>
  </si>
  <si>
    <t>Поз. 4   100/130</t>
  </si>
  <si>
    <t>Поз. 5   130/220</t>
  </si>
  <si>
    <t>Поз. 6   180/220</t>
  </si>
  <si>
    <t>Поз. 7   180/310</t>
  </si>
  <si>
    <t>Поз. 8   130/220</t>
  </si>
  <si>
    <t>Поз. 9   100/220</t>
  </si>
  <si>
    <t>Поз.10  65+70+65/740</t>
  </si>
  <si>
    <t>Поз.11  115/55</t>
  </si>
  <si>
    <t>Поз.12  55/55</t>
  </si>
  <si>
    <t>Напомена: Позициите 2,5,7 се влезни врати во објектот</t>
  </si>
  <si>
    <t xml:space="preserve">Поз.13  60/120 кровни прозори              </t>
  </si>
  <si>
    <t xml:space="preserve">ком                                               </t>
  </si>
  <si>
    <t xml:space="preserve">1.Изработка, транспорт и вградување на надворешни прозорци од ПВЦ пет коморни профили, застаклени со термопан стакло  4+16+4, според шема на столарија                                                                       Поз. 1   140/215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</si>
  <si>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Вкупно се:</t>
  </si>
  <si>
    <t>1.Комплет: набавка, транспорт, изработка и монтажа на челична конструкција во поткровјето, изработена од кутијасти челични профили 160, 160, 6 за столбови и 160,200,6 за греди, минизирани и фарбани со заштитна боја. Конструкцијата е ослонец за дрвената кровна конструкција</t>
  </si>
  <si>
    <t>Опис на активноста</t>
  </si>
  <si>
    <t>Ед. мерка</t>
  </si>
  <si>
    <t>Кол.</t>
  </si>
  <si>
    <r>
      <t xml:space="preserve">9.Демонтирање на санитариите во тоалетите и складирање во дворот на објектот:                                                               </t>
    </r>
    <r>
      <rPr>
        <b/>
        <sz val="12"/>
        <color indexed="8"/>
        <rFont val="Arial"/>
        <family val="2"/>
      </rPr>
      <t>вц шољи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</si>
  <si>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умивалници</t>
  </si>
  <si>
    <t>писоари</t>
  </si>
  <si>
    <t>7.Рушење на ѕидовите во старите тоалети со исфрлање на шут до 20 км.</t>
  </si>
  <si>
    <t>5.Бетонирање на АБ серклаж во соодветна оплата, МБ 30, со претходна припрема од рушење на деловите од ѕидовите од тула</t>
  </si>
  <si>
    <t>2.Малтерисување на ѕидовите-внатрешни, и плафони со продолжен малтер во два слоја, со претходно прскање на површините со цементно млеко, со скела</t>
  </si>
  <si>
    <t>Вкупно Припремни работи:</t>
  </si>
  <si>
    <t>Вкупно Земјани работи:</t>
  </si>
  <si>
    <t>Вкупно Бетонски и АБ работи:</t>
  </si>
  <si>
    <t>Вкупно Армирачки работи:</t>
  </si>
  <si>
    <t>Вкупно Браварски работи:</t>
  </si>
  <si>
    <t>Вкупно Ѕидарски работи:</t>
  </si>
  <si>
    <t>Вкупно Изолатерски работи:</t>
  </si>
  <si>
    <t>Вкупно Столарски работи:</t>
  </si>
  <si>
    <t>IX.Керамички работи:</t>
  </si>
  <si>
    <t>Вкупно Керамички работи:</t>
  </si>
  <si>
    <t>Вкупно Подополагачки работи:</t>
  </si>
  <si>
    <t>Вкупно Покривачки работи:</t>
  </si>
  <si>
    <t>Вкупно Тесарски работи:</t>
  </si>
  <si>
    <t>Вкупно Лимарски работи:</t>
  </si>
  <si>
    <t>Вкупно Фасадерски работи:</t>
  </si>
  <si>
    <t>Вкупно Разни работи:</t>
  </si>
  <si>
    <t>Вкупно се :</t>
  </si>
  <si>
    <t xml:space="preserve">              ПРЕДМЕР  НА РАБОТИ ЗА ТУРИСТИЧКИ ЦЕНТАР ВЕВЧАНИ,                                                                                                        </t>
  </si>
  <si>
    <t>Вкупно Молерисувачки работи:</t>
  </si>
  <si>
    <t>ВОДOВОД И КАНАЛИЗАЦИЈА</t>
  </si>
  <si>
    <t>Поз.</t>
  </si>
  <si>
    <t>Опис на работите</t>
  </si>
  <si>
    <t>Ед. мера</t>
  </si>
  <si>
    <t>Ед. цена</t>
  </si>
  <si>
    <t>Вк. цена</t>
  </si>
  <si>
    <t>ВОДОВОД</t>
  </si>
  <si>
    <t>I.</t>
  </si>
  <si>
    <t>Надворешен водовод</t>
  </si>
  <si>
    <t>Потез: водомерна шахта-објект</t>
  </si>
  <si>
    <t>1.1</t>
  </si>
  <si>
    <t>Обележување и исколчување на каналскиот ров</t>
  </si>
  <si>
    <r>
      <t>м</t>
    </r>
    <r>
      <rPr>
        <vertAlign val="superscript"/>
        <sz val="12"/>
        <color indexed="8"/>
        <rFont val="Arial"/>
        <family val="2"/>
      </rPr>
      <t>1</t>
    </r>
  </si>
  <si>
    <t>1.2</t>
  </si>
  <si>
    <t>Ископ на земја III категорија за каналскиот ров со ширина од 0,8 м и длабочина над 1,2 м ( поради заштита од замрзнување) со отфрлање на ископаниот материјал на растојание 0,6м од ивицата од ровот</t>
  </si>
  <si>
    <t>1.3</t>
  </si>
  <si>
    <t>Набавка, транспорт и уградување на песок во слоеви од 10см под цевките, со набивање, а поради механичка заштита</t>
  </si>
  <si>
    <t>1.4</t>
  </si>
  <si>
    <t>Затрупување на каналски ров со ископаниот материјал, пробран, со набивање во слоеви од по 15-20см</t>
  </si>
  <si>
    <t>1.5</t>
  </si>
  <si>
    <t>Утовар и транспорт на вишокот од ископаниот материјал со истовар или евентуално распостирање</t>
  </si>
  <si>
    <t>3.Водоинсталатерски работи</t>
  </si>
  <si>
    <t>3.1</t>
  </si>
  <si>
    <t>Набавка и монтажа на челични водоводни цевки со сите потребни фасонски парчиња со спојување на навој и потребен материјал со потребна изолација ( цевка во земја) ф3</t>
  </si>
  <si>
    <t>Вкупно:</t>
  </si>
  <si>
    <t>II.</t>
  </si>
  <si>
    <t>Внатрешен водовод</t>
  </si>
  <si>
    <t>Набавка и монтажа на челични водоводни цевки со сите потребни фазонски парчиња со спојување на навој и потребен материјал</t>
  </si>
  <si>
    <r>
      <rPr>
        <sz val="12"/>
        <color indexed="8"/>
        <rFont val="Arial"/>
        <family val="2"/>
      </rPr>
      <t>м</t>
    </r>
    <r>
      <rPr>
        <vertAlign val="superscript"/>
        <sz val="12"/>
        <color indexed="8"/>
        <rFont val="Arial"/>
        <family val="2"/>
      </rPr>
      <t>1</t>
    </r>
  </si>
  <si>
    <t>ф1/2</t>
  </si>
  <si>
    <t>ф2</t>
  </si>
  <si>
    <t>ф1</t>
  </si>
  <si>
    <t>ф6/4</t>
  </si>
  <si>
    <t>Набавка и монтажа на полипропиленски водоводни цевки со сите потребни фазонски парчиња за спојување со потребен материјал и потребен број на држачи</t>
  </si>
  <si>
    <t>ф20</t>
  </si>
  <si>
    <t>ф25</t>
  </si>
  <si>
    <t>ф32</t>
  </si>
  <si>
    <t>Набавка и монтажа на пропусни вентили на разводните цевководи</t>
  </si>
  <si>
    <t>Набавка и монтажа на пропусни вентили ф3"</t>
  </si>
  <si>
    <t>Набавка и вградување на ВК вентили ф1/2 со хромирани глави, вградени пред секое клозетско казанче, умивалник и писоар со стоечка славина</t>
  </si>
  <si>
    <t>пар.</t>
  </si>
  <si>
    <t>1.6</t>
  </si>
  <si>
    <t>1.7</t>
  </si>
  <si>
    <t>пауш.</t>
  </si>
  <si>
    <t>III.</t>
  </si>
  <si>
    <t>САНИТАРИИ</t>
  </si>
  <si>
    <t>Набавка, транспорт и вградување на фајансова шоља комплет со подлошка од штрафови, доводна пластична цевка, ниско казанче и дводелен капак</t>
  </si>
  <si>
    <t>Набавка, транспорт и вградување на фајансов чучавец со доводна пластична цевка С сифон и високо монтирано казанче</t>
  </si>
  <si>
    <t>Набавка и вградување на фајансов умивалник-комплет држачи и хромиран сифон и друг потребен материјал, димензии на умивалник 60/50см</t>
  </si>
  <si>
    <t>Набавка и монтажа на едно рачна стоечка мешалка за умивалник за ладна вода</t>
  </si>
  <si>
    <t>Набавка и вградување на фајансови писоари-компјет држачи и друг потребен материјал</t>
  </si>
  <si>
    <t>Ред.бр.</t>
  </si>
  <si>
    <t>ФЕКАЛНА КАНАЛИЗАЦИЈА</t>
  </si>
  <si>
    <t>IV.</t>
  </si>
  <si>
    <t>Надворешна фекална канализација</t>
  </si>
  <si>
    <t>м</t>
  </si>
  <si>
    <t>Ископ на земја III категорија за каналскиот ров со ширина од 0,9 м и длабочина  према условите и падот на цевките, со отфрлање на ископаниот материјал на растојание 0,6м од ивицата од ровот со евентуални длабочини поголеми од 1,0м</t>
  </si>
  <si>
    <t>80% машински ископ</t>
  </si>
  <si>
    <t>20% рачен ископ</t>
  </si>
  <si>
    <t>4</t>
  </si>
  <si>
    <t>Набавка, транспорт и вградување на песок врз испланирано дно на ровор  во слоеви од 10см под цевките со побивање</t>
  </si>
  <si>
    <t>Затрупување на каналски ров од ископаниот материјал пробран со набивање во слоеви од15-20см</t>
  </si>
  <si>
    <t>Набавка и монтажа на ПВЦ канализациски цевки со потребните фасонски елементи и споен материјал, за надворешна канализација</t>
  </si>
  <si>
    <t>ф150</t>
  </si>
  <si>
    <t>V.</t>
  </si>
  <si>
    <t>Внатрешна фекална канализација</t>
  </si>
  <si>
    <t>Набавка и монтажа на ПВЦ канализациски цевки со потребни фасонски елементи, за внатрешна инсталација со приготвување на бетонски конструкции</t>
  </si>
  <si>
    <t>ф50</t>
  </si>
  <si>
    <t>м1</t>
  </si>
  <si>
    <t>ф70</t>
  </si>
  <si>
    <t>ф100</t>
  </si>
  <si>
    <t>Набавка и вградување на подни сливници со решетки</t>
  </si>
  <si>
    <t>Ред. бр</t>
  </si>
  <si>
    <t>Колич.</t>
  </si>
  <si>
    <t>А</t>
  </si>
  <si>
    <t>Електрични инсталации јака струја</t>
  </si>
  <si>
    <t>А1. Разводни табли</t>
  </si>
  <si>
    <t>1.</t>
  </si>
  <si>
    <t xml:space="preserve">Испорака и монтажа на главна мерна разводна табла ГМРТ, изработена од двапати декапиран лим и опремена во се према еднополната шема и условите предвидени во електроенергетската согласност на ЕВН Македонија:                            1 ком. - трофазно броило 5(А)                                3 ком. Струјни мерни трансформатори 150/5(А)                                                                  Комплет со сите изведени електрични и механички брски спремно за работа се плаќа </t>
  </si>
  <si>
    <t>2.</t>
  </si>
  <si>
    <t>Испорака и монтажа во зид на ГРТ главна разводна табла изработена од двапати декапиран челичен лим опремена во се према еднополната шема:                                    1 ком. - главна склопка 2AS-250; R-160 (A)      9 ком. - осигурувачи NVO 63/125 (A)                  1 ком. - осигурувачи ST - 68, 6(A)                          6 ком. - осигурувачи NVO 35/125 (A)   комплет со сите изведени електрични и механички врски, спремно за работа се наплаќа</t>
  </si>
  <si>
    <t>Испорака и монтажа во зид разводна табла RT-под, изработена од двапати декапиран челичен лим и степен на заштита IP-40 и опремен со следната електрична опрема:   1 ком. - главна склопка DPX 40 (A)                      4 ком. - автоматски осигурувачи ST-68; 10 (A) 11 ком. - автоматски осигурувачи ST-68; 16(A) комплет со сите изведени врски спремно за работа, се плаќа</t>
  </si>
  <si>
    <t>Испорака и монтажа во зид разводна табла RT-приз, опремена со следната електрична опрема:                                                                            1 ком. - главна склопка DPX 63                           10 ком. - автоматски осигурувачи ST-68 10(А) 32 ком. - автоматски осигурувачи ST-68 16(A) 1 ком. - тајмер                                                               Комплет со сите изведени врски, спремно за работа, се наплака</t>
  </si>
  <si>
    <t xml:space="preserve">Испорака и монтажа во зид разводна табла RT-кат опремена со следната електрична опрема:                                                                            1 ком. - главна склопка DPX 63 (A)                    11 ком. - автоматски осигурувачи ST-68 10(A) 29 ком. - автоматски осигурувачи ST-68 16(А) Комплет со сите изведени врски спремно за работа се наплаќа </t>
  </si>
  <si>
    <t>Испорака и монтажа во зид на RT-потк опремена со следната електрична опрема: 1 ком. - главна склопка DPX 63 (A)                    12 ком. - автоматски осигурувачи ST-68 10(А) 26 ком. - автоматски осигурувачи ST-68 16(A) комплет со сите изведени врски, спремно за работа се наплаќа</t>
  </si>
  <si>
    <t>Испорака и монтажа на зид разводна табла RT-котлара опремена со следната електрична опрема:                                                   1 ком. - главна склопка 2G-25-10U                       4 ком. - автоматски осигурувачи ST-68 6(A)    7 ком. - автоматски осигурувачи ST-68 10(A)  8 ком. - автоматски осигурувачи ST-68 16(A)   5 ком. - склопка 2G-10-90U                                      4 ком. - склопка CNR-10, Bi=1-2 (A)                      1 ком. - КДУ трансформатор за 24 (V)               комплет со сите изведени врски, спремно за работа, се наплаќа</t>
  </si>
  <si>
    <t>Испорака и монтажа во зид лимено ормарче со вградени гребест прекинувач 2G-10-90U за далечинско исклучување на главната склопка од ГРТ, со застаклена вратничка и натпис „во случај на пожар, скрши го стаклото и исклучи“</t>
  </si>
  <si>
    <t>Да се предвиди сума за ситен неспецифициран материјал, како и сума за технички преглед и прием на електричната инсталација, се наплаќа</t>
  </si>
  <si>
    <t>паушал</t>
  </si>
  <si>
    <t>Вкупно разводни табли:</t>
  </si>
  <si>
    <t>А2. Напојни каблови</t>
  </si>
  <si>
    <r>
      <t>Набавка, транспорт и полагање на напоен кабел PPOO-4x95 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од ГМРТ до GRT,  воден во пластична цевка Ф 100 mm. Комплет со изведени врски, спремно за работа, се наплаќа </t>
    </r>
  </si>
  <si>
    <t>м'</t>
  </si>
  <si>
    <r>
      <t>Испорака, транспорт и полагање на каблови со соодветен пресек, водени делумно во градежни отвори за јако-струјни инсталации, делумно во зид под малтер  PPOO-Y-5x16mm</t>
    </r>
    <r>
      <rPr>
        <vertAlign val="superscript"/>
        <sz val="11"/>
        <color indexed="8"/>
        <rFont val="Calibri"/>
        <family val="2"/>
      </rPr>
      <t xml:space="preserve">2                                                                        </t>
    </r>
    <r>
      <rPr>
        <sz val="11"/>
        <color theme="1"/>
        <rFont val="Calibri"/>
        <family val="2"/>
      </rPr>
      <t xml:space="preserve">Комплет со изведени врски, спремно за работа, се наплаќа </t>
    </r>
  </si>
  <si>
    <r>
      <t>Испорака, транспорт и полагање на каблови со соодветен пресек, водени делумно во градежни отвори за јако-струјни инсталации, делумно во зид под малтер  PPOO-Y-5x10mm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                                         Комплет со изведени врски, спремно за работа, се наплаќа </t>
    </r>
  </si>
  <si>
    <r>
      <t>Испорака, транспорт и полагање на каблови со соодветен пресек, водени делумно во градежни отвори за јако-струјни инсталации, делумно во зид под малтер  PPOO-Y-5x6mm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                                           Комплет со изведени врски, спремно за работа, се наплаќа </t>
    </r>
  </si>
  <si>
    <t>Вкупно напојни каблови:</t>
  </si>
  <si>
    <t>А3. Инсталација за електрично осветлување и приклучници</t>
  </si>
  <si>
    <r>
      <t>Испорака на материјал и полагање на каблови со соодветен пресек, водени воглавно во зид под малтер, како и во ребрасто термопластично црево во бетонски плочи и столбови,  PP-Y-3x1,5mm</t>
    </r>
    <r>
      <rPr>
        <vertAlign val="superscript"/>
        <sz val="11"/>
        <color indexed="8"/>
        <rFont val="Calibri"/>
        <family val="2"/>
      </rPr>
      <t>2</t>
    </r>
  </si>
  <si>
    <r>
      <t>Испорака на материјал и полагање на каблови со соодветен пресек, водени воглавно во зид под малтер, како и во ребрасто термопластично црево во бетонски плочи и столбови,  PP-Y-3x2,5mm</t>
    </r>
    <r>
      <rPr>
        <vertAlign val="superscript"/>
        <sz val="11"/>
        <color indexed="8"/>
        <rFont val="Calibri"/>
        <family val="2"/>
      </rPr>
      <t>2</t>
    </r>
  </si>
  <si>
    <r>
      <t>Испорака на материјал и полагање на каблови со соодветен пресек, водени воглавно во зид под малтер, како и во ребрасто термопластично црево во бетонски плочи и столбови,  PP-Y-5x2,5mm</t>
    </r>
    <r>
      <rPr>
        <vertAlign val="superscript"/>
        <sz val="11"/>
        <color indexed="8"/>
        <rFont val="Calibri"/>
        <family val="2"/>
      </rPr>
      <t>2</t>
    </r>
  </si>
  <si>
    <t>Испорака и монтажа на плафон надградна и флуросцентна светилка, долунаведениот тип или други еквивалентни на нив:                    -  (2x36W) со сјаен растер                         комплет со соодветни флуросцентни цевки стартери, спремно за работа</t>
  </si>
  <si>
    <t>Испорака и монтажа на плафон надградна и флуросцентна светилка, долунаведениот тип или други еквивалентни на нив:                    - (4x18W) со сјаен растер                                 комплет со соодветни флуросцентни цевки стартери, спремно за работа</t>
  </si>
  <si>
    <t>Испорака и монтажа на плафон надградна и флуросцентна светилка, долунаведениот тип или други еквивалентни на нив:                      -  (2x36W) на данлајтер                                  комплет со соодветни флуросцентни цевки стартери, спремно за работа</t>
  </si>
  <si>
    <t>Испорака и монтажа на плафон надградна и флуросцентна светилка, долунаведениот тип или други еквивалентни на нив:  - ГР 112 панична комплет со соодветни флуросцентни цевки стартери, спремно за работа</t>
  </si>
  <si>
    <t>Испорака и монтажа на плафон надградна и флуросцентна светилка, долунаведениот тип или други еквивалентни на нив:                       - светилка со сензор за палење (по скали)  комплет со соодветни флуросцентни цевки стартери, спремно за работа</t>
  </si>
  <si>
    <t>Испорака и монтажа на плафон надградна и флуросцентна светилка, долунаведениот тип или други еквивалентни на нив:                    - светилка (2x36W) во водозаштитена изведба                                                                         комплет со соодветни флуросцентни цевки стартери, спремно за работа</t>
  </si>
  <si>
    <t>Испорака и монтажа на плафон надградна и флуросцентна светилка, долунаведениот тип или други еквивалентни на нив:                            - светилка (2x18W) во водозаштитена изведба                                                               комплет со соодветни флуросцентни цевки стартери, спремно за работа</t>
  </si>
  <si>
    <t>Испорака и полагање на термопластично црево, при изведување на градежни работи Ф 16мм.</t>
  </si>
  <si>
    <t>Да се предвиди сума за ситен, неспецифициран материјал, како и сума за технички преглед и прием на електричната инсталација, се плаќа</t>
  </si>
  <si>
    <t>Б</t>
  </si>
  <si>
    <t>Слабострујни електрични инсталации</t>
  </si>
  <si>
    <t>Б1. Телефонска и комуникациска инсталација</t>
  </si>
  <si>
    <t>Испорака на материјал и монтажа во зид телефонско изводно разводно ормарче, опремено со кабловска глава и реглета тип IIO-I-30, комплет со сите поврзувања, спремно за работа, се наплаќа</t>
  </si>
  <si>
    <t>Испорака на материјал и поставување телефонски кабел и кабел за комуникација, со целиот помошен материјал, со изведување на сите технички и електрични работи, спремно за работа со просечна должина од L=28m, се наплаќа FTPcat5e (4x2x0,6mm) Ф 16mm.  Кабловите се водат во зид под малтер, вовлечени во ребрасто црево</t>
  </si>
  <si>
    <t>Испорака на материјал и монтажа на телефонска и комуникациска приклучница RJ-45 (со два модула).                                              За се комплет со целиот помошен материјал, спремно за работа, се наплаќа</t>
  </si>
  <si>
    <t>Да се предвиди сума за приклучок на месна телефонска мрежа со кабел со соодветен број парици, према ПТТ согласност, се наплаќа</t>
  </si>
  <si>
    <t>Испитување и преглед на телефонската инсталација</t>
  </si>
  <si>
    <t xml:space="preserve"> Вкупно телефонска и комуникациска инсталација:</t>
  </si>
  <si>
    <t>Б2. Инсталација за дојава на пожар</t>
  </si>
  <si>
    <t>Испорака и монтажа на ПП централа за детекција на пожар со еден круг на кој круг може да се поврзат до 127 аналогно адресибилни детектори; релејна карта за поврзување на сирените; акомулатори 2х12; 40 Ах. За се комплет си испорака и монтажа се плаќа од број</t>
  </si>
  <si>
    <t>Испорака и монтажа на оптички аналоген адресибилен јавувач ССД 531. Се комплетно, со испорака монтажа и поврзување се плаќа од број.</t>
  </si>
  <si>
    <t>Испорака и монтажа на термички јавувач за пожар. За се комплет се плаќа</t>
  </si>
  <si>
    <t>Испорака и монтажа на пластични цеви Ф 16</t>
  </si>
  <si>
    <t>Испорака и монтажа на пластични цеви Ф 23</t>
  </si>
  <si>
    <t>Испорака и монтажа на рачен јавувач. Се комплетно, со испорака монтажа и поврзување се плаќа од број</t>
  </si>
  <si>
    <t>Испорака и монтажа на алармна сирена USB 501. Се комлет, со испорака монтажа и поврзување се плаќа од број</t>
  </si>
  <si>
    <t xml:space="preserve">Испитување на инсталација и пуштање во работа </t>
  </si>
  <si>
    <t xml:space="preserve"> Вкупно инсталација за дојава на пожар:</t>
  </si>
  <si>
    <t>Б3. Електрична инсталација за озвучување</t>
  </si>
  <si>
    <t>Испорака, транспорт и поврзување во портирница, во постојниот објект, разгласен уред, опремен со следната електрична опрема:                                                     - Појачало со снага 100(W)                                           - Миксета со 4 излеза                                                      - Радио                                                                                  - ЦД плеер                                                                          - Напојна единица                                                          - Микрофон со сталак                                                  - Приклучни кабли                                                      Комплетно сместено ве РЕК ормар и изведени врски, спремно за работа се плаќа</t>
  </si>
  <si>
    <t>Испорака и монтажа на звучна кутија максимум 5(W) надградени за внатрешна монтажа. Комплет со изведени врски, спремно за работа, се плаќа</t>
  </si>
  <si>
    <t xml:space="preserve">Испорака и монтажа во зид на регулатор за звук </t>
  </si>
  <si>
    <r>
      <t>Испорака и поврзување на сите звучни кутии и регулатори за звук со кабел PP-2x1,5mm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, воден во зид под малтер и процечна должина од Л=32m</t>
    </r>
  </si>
  <si>
    <t>Испитување и пуштање во работа на инсталација за озвучување, се плаќа</t>
  </si>
  <si>
    <t>Вкупно електрична инсталација за озвучување:</t>
  </si>
  <si>
    <t>Б4. Саатна инсталација</t>
  </si>
  <si>
    <t>Испорака и монтажа на плафон електричен часовник. Комплет спремно за работа</t>
  </si>
  <si>
    <r>
      <t>Испорака и полагање на напоен кабел PP-3x1,5mm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за поврзување на електрични часовници, воден во зид под малтер, а при премин на бетонски плочи и столбови вовлечен во ребрасто црево Ф 16mm</t>
    </r>
  </si>
  <si>
    <t>Испитување и пуштање на звончаната и саатна инсталација</t>
  </si>
  <si>
    <t>Вкупно саатна инсталација:</t>
  </si>
  <si>
    <t>Б5. Радиотелевизиска инсталација</t>
  </si>
  <si>
    <t>Набавка и монтажа на антенски столб, опремен со антени за прием на ТВ сигнал во VHF I и III, UHF IV/V подрачје и FM. Антанскиот столб од поцинкувана цевка Ф2“ со височина од 3м, да се прицврсти на поткровната конструкција, со помош на елементи: обујмици за прицврстување како и друг ситен, а потребен батеријал при монтажа, се плаќа од број</t>
  </si>
  <si>
    <t xml:space="preserve">Набавка и монтажа на антенски столб опремен со сателитска антена со дијаметар 1,2м и дигитален безшумен претворач за вертикална и хоризонтална поларизација. Антенскиот столб од поцинкувна цевка Ф2“ со височина 2м, да се прицврсти на поткровната конструкција, со помош на елементи: обујмици за прицврстување, како и друг ситен, а потребен материјал, набавка и монтажа, се плаќа од број </t>
  </si>
  <si>
    <t>Набавка и монтажа на коаксијални каблови РГ 11 и РГ 6, поставени во пластична цевка Ф 16mm, од антени до РТВ засилувач. Се плаќа под метар должен кабел РГ 11</t>
  </si>
  <si>
    <t>Набавка и монтажа на коаксијални каблови РГ 11 и РГ 6, поставени во пластична цевка Ф 16mm, од антени до РТВ засилувач. Се плаќа под метар должен кабел РГ 6</t>
  </si>
  <si>
    <t xml:space="preserve">Набавка и монтажа на ормар 300x200x80, опремен со активен елемент СВП 34; МА 4050 и напојна единица, поставен на поткровје на височина од 2,2m од под </t>
  </si>
  <si>
    <t>Набавка и монтажа накоаксијален кабел РГ 6, положен во термопластично црево од засилувач до разделници како и за кабелска телевизија. За материјал, набавка и монтажа се плаќа од метар должен</t>
  </si>
  <si>
    <t>Набавка и монтажа на материјал за изработка на РТВ приклучно место. Да се вгради коаксијален кабел РГ 6, положен во јувидур цевка Ф 16mm на зид под малтер, РТВ приклучница, дозна Ф 60mm, како и друг ситен, а потребен материјал при монтажа. За материјал, набавка и монтажа се плаќа од приклучно место, со просечна должина од 36m</t>
  </si>
  <si>
    <t>Набавка и монтажа на разделници монтирани во кутија 200х150 во зид СВП 242</t>
  </si>
  <si>
    <t xml:space="preserve">Испитување на инсталација и издавање атест за истата, се плаќа </t>
  </si>
  <si>
    <t>Вкупно Радиотелевизиска инсталација:</t>
  </si>
  <si>
    <t>В</t>
  </si>
  <si>
    <t xml:space="preserve">Елактрична инсталација за изедначување на потенцијалот </t>
  </si>
  <si>
    <r>
      <t>Набавка, испорака и полагање на кабел PPOO-едножилен, со соодветен пресек за поврзување на разводните табли и ПТТ ормар со шината за изедначување на потенцијалот, како и сите метални делови во котлара и кујна. Каблите се полагаат делумно на отстојни држачи, делумно во ребрасто црево, делумно во зид под малтер. За се комплет со полагање и поврзување, спремно за работа, се плаќа од метар должен кабел со пресек PPOO-Y-1x10mm</t>
    </r>
    <r>
      <rPr>
        <vertAlign val="superscript"/>
        <sz val="11"/>
        <color indexed="8"/>
        <rFont val="Calibri"/>
        <family val="2"/>
      </rPr>
      <t>2</t>
    </r>
  </si>
  <si>
    <r>
      <t>Набавка, испорака и полагање на кабел PPOO-едножилен, со соодветен пресек за поврзување на разводните табли и ПТТ ормар со шината за изедначување на потенцијалот, како и сите метални делови во котлара и кујна. Каблите се полагаат делумно на отстојни држачи, делумно во ребрасто црево, делумно во зид под малтер. За се комплет со полагање и поврзување, спремно за работа, се плаќа од метар должен кабел со пресек P-6mm</t>
    </r>
    <r>
      <rPr>
        <vertAlign val="superscript"/>
        <sz val="11"/>
        <color indexed="8"/>
        <rFont val="Calibri"/>
        <family val="2"/>
      </rPr>
      <t>2</t>
    </r>
  </si>
  <si>
    <t>Изработка на спој на проводник со метална маса (водоводни цевки, радијатори, метални каси од врати, машинска опрема, метални канали и др.), со шрафење или заварување, а спојот се заштити со антикорозивно средство. Комплет спремно за работа, се плаќа</t>
  </si>
  <si>
    <t xml:space="preserve">Испорака и монтажа на FeZn 25х4mm на држачи MUS.N.B4.925 во котлара на височина H=0,3m од под, комплет со се држачи и лента се плаќа од метре должно </t>
  </si>
  <si>
    <r>
      <t>Испорака транспорт и понтажа на доземна кутија C-1200/1 производ на ТЕП, Загреб или некоја друга слична на неа и 20m лиснат кабел P-16mm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со завршница месингана клешта. За се комплет спремно за работа, се плаќа </t>
    </r>
  </si>
  <si>
    <t>Да се изврши испитување на комплетниот сиситем за заштита од допирен напон и мерење на отпор на изолација, мерење на сите приклучници на приклучни места и разводна табла, со издавање сертификат се плаќа</t>
  </si>
  <si>
    <t xml:space="preserve">Вкупно елактрична инсталација за изедначување на потенцијалот: </t>
  </si>
  <si>
    <t>Г</t>
  </si>
  <si>
    <t>Громобранска инсталација и темелен заземјувач</t>
  </si>
  <si>
    <t>Испорака на материјал и поставување на кров на држачи, челична поцинкувана лента FeZn 25x4mm</t>
  </si>
  <si>
    <t>Испорака на материјал и пставување во бетонски столбови лента FeZn 25x4mm за спустови</t>
  </si>
  <si>
    <t>Испорака на материјал и поставување држачи за лента со ознака MKS.N.B4.920</t>
  </si>
  <si>
    <t>Испорака на материјал и поставување држачи за лента со ознака MKS.N.B4.923</t>
  </si>
  <si>
    <t>Испорака на материјал и изработка на спој лента со лента на кров по MKS.N.B4.936</t>
  </si>
  <si>
    <t>Испорака на материјал и изработка на спој лента со лента по MKS.N.B4.932 за мерна спојка</t>
  </si>
  <si>
    <t>Испорака на материјал и изработка на спој лента со лента по MKS.N.B4.936 во земјен ров, а спојот да се заштити со антикорозивно дејство</t>
  </si>
  <si>
    <t>Испорака на материјал и изработка на спој лента со метален олук по MKS.N.B4.908</t>
  </si>
  <si>
    <t>Испорака на материјал и поставување фаќалкина кровот тип: MKS.N.B4.902</t>
  </si>
  <si>
    <t>Испорака и монтажа на бетонски столб мерна кутија MKS.N.B4.912, поставена на височина од +17m од треотоар</t>
  </si>
  <si>
    <t>Испорака на материјал и полагање на лента FeZn 25x4mm за заземјување, во земјен ров за заземјување на цистерна, поврзување на РО-4 ормар, и мерни спојки и ЕПШ. Комплет со ископ на ров и полагање и затрупување се плаќа</t>
  </si>
  <si>
    <t>кг.</t>
  </si>
  <si>
    <t>Испитување на громобранската инсталација и мерење отпор на заземјување и преоден отпор на распростирање со атест</t>
  </si>
  <si>
    <t>Вкупно громобранска инсталација и темелен заземјувач:</t>
  </si>
  <si>
    <r>
      <rPr>
        <b/>
        <sz val="11"/>
        <color indexed="8"/>
        <rFont val="Arial"/>
        <family val="2"/>
      </rPr>
      <t xml:space="preserve">          ПРЕДМЕР  со спецификација на материјалот за изработка на електрична инсталација</t>
    </r>
    <r>
      <rPr>
        <b/>
        <sz val="11"/>
        <color indexed="8"/>
        <rFont val="Calibri"/>
        <family val="2"/>
      </rPr>
      <t xml:space="preserve">
</t>
    </r>
  </si>
  <si>
    <t>3.</t>
  </si>
  <si>
    <t>4.</t>
  </si>
  <si>
    <t>5.</t>
  </si>
  <si>
    <t>6.</t>
  </si>
  <si>
    <t>7.</t>
  </si>
  <si>
    <t>8.</t>
  </si>
  <si>
    <t>9.</t>
  </si>
  <si>
    <t>10.</t>
  </si>
  <si>
    <t xml:space="preserve">DN65 NP6 </t>
  </si>
  <si>
    <t xml:space="preserve">DN50 NP6 </t>
  </si>
  <si>
    <t xml:space="preserve">DN40 NP6 </t>
  </si>
  <si>
    <t>11.</t>
  </si>
  <si>
    <t>12.</t>
  </si>
  <si>
    <t xml:space="preserve">DN25 NP6 </t>
  </si>
  <si>
    <t xml:space="preserve">DN15 NP6 </t>
  </si>
  <si>
    <t>13.</t>
  </si>
  <si>
    <t>14.</t>
  </si>
  <si>
    <t>15.</t>
  </si>
  <si>
    <t>16.</t>
  </si>
  <si>
    <t>17.</t>
  </si>
  <si>
    <t>DN65</t>
  </si>
  <si>
    <t>DN50</t>
  </si>
  <si>
    <t>DN15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</si>
  <si>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</si>
  <si>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</si>
  <si>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</si>
  <si>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</si>
  <si>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</si>
  <si>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</si>
  <si>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</si>
  <si>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</si>
  <si>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</si>
  <si>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%</t>
  </si>
  <si>
    <t>DN 20 NP6</t>
  </si>
  <si>
    <t>DN 25 NP6</t>
  </si>
  <si>
    <t>R11/4" (DN32)</t>
  </si>
  <si>
    <t>МЕБЕЛ И ОПРЕМА ЗА ОБЈЕКТ: ТУРИСТИЧКИ ЦЕНТАР - ВЕВЧАНИ</t>
  </si>
  <si>
    <t>Р.б.</t>
  </si>
  <si>
    <t>Ед. Мерка</t>
  </si>
  <si>
    <t>парче</t>
  </si>
  <si>
    <t>2.1.</t>
  </si>
  <si>
    <t>2.2.</t>
  </si>
  <si>
    <t>2.3.</t>
  </si>
  <si>
    <t>1.34.</t>
  </si>
  <si>
    <t>Опрема за алармен систем и видео надзор</t>
  </si>
  <si>
    <t>1.37.</t>
  </si>
  <si>
    <t>Амбиентално уредување</t>
  </si>
  <si>
    <t xml:space="preserve">м </t>
  </si>
  <si>
    <t>Р.бр.</t>
  </si>
  <si>
    <t>ВКУПНА РЕКАПИТУЛАЦИЈА</t>
  </si>
  <si>
    <t>I.Припремни работи:</t>
  </si>
  <si>
    <t>II.Земјани работи:</t>
  </si>
  <si>
    <t>IX.Карамички работи:</t>
  </si>
  <si>
    <t>ВКУПНО СЕ:</t>
  </si>
  <si>
    <t xml:space="preserve">1.Рушење на постојана плоча, комплет со подна подлога и подот, со транспорт на шут до 20 км. </t>
  </si>
  <si>
    <t>Вк. цена     (ден.)           без ддв 18%)</t>
  </si>
  <si>
    <t>Ед. цена   (ден.)         без ддв 18%</t>
  </si>
  <si>
    <t>Ед. цена   (ден.)            без ддв 18%</t>
  </si>
  <si>
    <t>Вк. цена               (ден.)                 без ддв 18%)</t>
  </si>
  <si>
    <t>Ед. цена   (ден.)    без ддв 18%</t>
  </si>
  <si>
    <t>Вк. цена     (ден.) без ддв 18%</t>
  </si>
  <si>
    <t>Ед. цена   (ден.)           без ддв 18%</t>
  </si>
  <si>
    <t>Вк. цена     (ден.)          без ддв 18%)</t>
  </si>
  <si>
    <t>Цена (ден.) без ддв 18%</t>
  </si>
  <si>
    <t>ОПИС НА ОПРЕМА</t>
  </si>
  <si>
    <t>Ред. бр.</t>
  </si>
  <si>
    <t>Назив на опрема</t>
  </si>
  <si>
    <t xml:space="preserve"> 1. СПЕЦИФИКАЦИЈА И ПРЕДМЕР НА ОПРЕМА, УРЕДИ И ИНСТАЛАЦИИ ВО КОТЛАРНИЦАТА</t>
  </si>
  <si>
    <t>Набавка, транспорт и монтажа на:</t>
  </si>
  <si>
    <t xml:space="preserve"> СПЕЦИФИКАЦИИ И ПРЕДМЕР НА МАШИНСКА ОПРЕМА, МАТЕРИЈАЛИ И ИНСТАЛАЦИИ ЗА РЕКОНСТРУКЦИЈА И ПРЕНАМЕНА НА ПОСТОЈНО УЧИЛИШТЕ ВО ТУРИСТИЧКИ ЦЕНТАР - ВЕВЧАНИ, ОПШТИНА ВЕВЧАНИ</t>
  </si>
  <si>
    <t>комплет</t>
  </si>
  <si>
    <r>
      <t>м</t>
    </r>
    <r>
      <rPr>
        <vertAlign val="superscript"/>
        <sz val="10"/>
        <rFont val="Arial"/>
        <family val="2"/>
      </rPr>
      <t>2</t>
    </r>
  </si>
  <si>
    <t xml:space="preserve">Топловоден котел на лесно течно гориво со номинално топлинско, капацитет од 200 kW, комплет со командна табла и потребните мерни инструменти </t>
  </si>
  <si>
    <t>Горилник за лесно течно гориво-нафта за домаќинства со следните карактеристики: Потрошувачка:  14,4 - 20,6 kg/h
Топлинска моќност: 171 - 245 kW</t>
  </si>
  <si>
    <t>Фин филтер за течно гориво - DN15</t>
  </si>
  <si>
    <t>Неповратен вентил за течно гориво - DN15</t>
  </si>
  <si>
    <r>
      <t>Хоризонтален резервоар за лесно течно гориво со волумен V=10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со димензии Ø1600 x 5350 мм, со два плашта, комплетиран со сите потребни приклучоци, хидроизолиран за поставување под земја, со пристап до контролен отвор со приклучоци.Резервоарот се поставува на претходно подготвени бетонски фундамент.</t>
    </r>
  </si>
  <si>
    <t xml:space="preserve">Потребни приклучоци на резервоарот за лесно течно гориво со комплетна испорака: 
- приклучок за автоцистерна DN65 
- усисна корпа DN25 
- АТ вентил - DN40 
- мерна летва  </t>
  </si>
  <si>
    <t>Манометар со трокрака славина R 1/2", за мерен опсег  0 - 10 бари</t>
  </si>
  <si>
    <t>Челични црни шавни цевки со димензии:  DN10</t>
  </si>
  <si>
    <t xml:space="preserve">Мембрански експанзионен сад со V = 60 литри, снабден со следната опрема:
- вентил за азот  DN15 
- димензија на приклучок R 1/2" </t>
  </si>
  <si>
    <t>Топчести вентили со прирабници, контра прирабници, дихтунзи, завртки, навртки, комплет со димензии:</t>
  </si>
  <si>
    <t>Фаќачи на нечистотии со прирабници, контра прирабници, дихтунзи, завртки, навртки, комплет со димензии:</t>
  </si>
  <si>
    <t>Топчести вентили со навојна врска, со двојна нипла, комплет со димензии:</t>
  </si>
  <si>
    <t xml:space="preserve">Сигурносен вентил со опруга за сигурносен вод на котелот, комплет со димензии: </t>
  </si>
  <si>
    <t xml:space="preserve">Испусен вентил за празнење на котелот </t>
  </si>
  <si>
    <r>
      <t>Апарат за HPV - омекнувач, со капацитет од 1,5 do 2,0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/h, комплет со арматура, мерна опрема, сад за јонска маса, сад за раствор на соли и останата сигурносна опрема. Апаратот да е снабден со целосна документација за работа и одржување на истиот. </t>
    </r>
  </si>
  <si>
    <t>Челични црни безшавни цевки со димензии:</t>
  </si>
  <si>
    <t>Садчиња за обезвоздушување со димензии: Ø200 x 300 мм, снабдени со цевен испуст и запорен вентилi  DN15</t>
  </si>
  <si>
    <r>
      <t>Колектори за топла вода 90/70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C, со сите неопходни приклучоци, со димензии:  Ø125 x 1500 мм  </t>
    </r>
  </si>
  <si>
    <t xml:space="preserve">Ногарки и држачи за прицврстување на колекторите за топла вода, изработени од соодветни влечени челични профили, антикорозивно заштитени.               </t>
  </si>
  <si>
    <t>Манометар со трокрака славина R 1/2",
за мерен опсег 0 - 6 бари</t>
  </si>
  <si>
    <r>
      <t>Термометар со заштитна чаура  R 1/2",
за мерен опсег 0 - 130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C</t>
    </r>
  </si>
  <si>
    <t xml:space="preserve">Споен материјал (фитинг, оксиген, дисугас, жица за варење, конзоли) - се наплаќа 40% од вредноста на позиции бр. 8,10 до 14 и 17. </t>
  </si>
  <si>
    <t xml:space="preserve">Чистење и фарбање на цевките со два слоја миниум и лак боја. </t>
  </si>
  <si>
    <t xml:space="preserve">Чистење и фарбање на цевните ослонци, конзоли, држачи, цврсти и клизни точки со два слоја основен заштитен премаз. </t>
  </si>
  <si>
    <t xml:space="preserve">Изолација на цевната мрежа и опремата со соодветна дебелина и опшиена со алум. лим. </t>
  </si>
  <si>
    <t xml:space="preserve">2. СПЕЦИФИКАЦИЈА И ПРЕДМЕР НА ОПРЕМА И МАТЕРИЈАЛИ ЗА РАДИЈАТОРСКО ГРЕЕЊЕ </t>
  </si>
  <si>
    <r>
      <t xml:space="preserve">Алуминиумски чланкасти лиени радијатори. </t>
    </r>
  </si>
  <si>
    <t>чланци</t>
  </si>
  <si>
    <t>батерии</t>
  </si>
  <si>
    <t xml:space="preserve">Вкупен број на радијаторски батерии. </t>
  </si>
  <si>
    <t xml:space="preserve">Арматура за радијаторите: </t>
  </si>
  <si>
    <r>
      <t>Радијаторски вентили - тела за термостатски глави со вградена прецизна регулација за секоја батерија со димензии:  DN15 NP6</t>
    </r>
    <r>
      <rPr>
        <i/>
        <sz val="10"/>
        <rFont val="Arial"/>
        <family val="2"/>
      </rPr>
      <t xml:space="preserve"> </t>
    </r>
  </si>
  <si>
    <r>
      <t>Радијаторски навијак за празнење, оредрегулација, испуштање и полнење на батериите со димензии: DN15 NP6</t>
    </r>
    <r>
      <rPr>
        <i/>
        <sz val="10"/>
        <rFont val="Arial"/>
        <family val="2"/>
      </rPr>
      <t xml:space="preserve"> </t>
    </r>
  </si>
  <si>
    <t>Радијаторски сет комплетиран со спојници, дихтунзи, редуцири и чепови за спојување на радијаторските батерии:</t>
  </si>
  <si>
    <t>- радијаторски конзоли</t>
  </si>
  <si>
    <t>- радијаторски држачи</t>
  </si>
  <si>
    <r>
      <rPr>
        <sz val="10"/>
        <rFont val="Arial"/>
        <family val="2"/>
      </rPr>
      <t>Аспиратор за отсис од тоалети:  Ø125 мм со неповратна клапна и проток од 100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</si>
  <si>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Лимен канал од поцинкуван лим со дебелина δ = 0,6 мм, димензии Ø 200 мм, и вкупна должина L = 15 м, снабден со приклучоци кон аспираторите за одвод од тоалетите. </t>
  </si>
  <si>
    <t>Метална капа изработена од поцинкуван челичен лим со дебелина од δ = 1 мм за лимен канал со димензии  Ø 200 мм.</t>
  </si>
  <si>
    <t>Клима уреди со одвоени единици за ладење на просториите со номинален ладилен капацитет од 3,5 kW, и коефициент на енергетска ефикасност EER &gt; 3,5 (класа A)</t>
  </si>
  <si>
    <t>3. СПЕЦИФИКАЦИЈА И ПРЕДМЕР НА ОПРЕМА И МАТЕРИЈАЛИ ЗА ПРОВЕТРУВАЊЕ НА  ТОАЛЕТИ - WC</t>
  </si>
  <si>
    <t xml:space="preserve">Челични црни рабни цевки со димензии: </t>
  </si>
  <si>
    <t>DN 13 мм (1/2")</t>
  </si>
  <si>
    <t>DN 25 мм (1")</t>
  </si>
  <si>
    <t>DN 32 мм (5/4")</t>
  </si>
  <si>
    <t>DN 40 мм (6/4")</t>
  </si>
  <si>
    <t>DN 50 мм (2")</t>
  </si>
  <si>
    <t xml:space="preserve">За споен материјал, како и материјал за прицврстување на цевната мрежа, држачи, конзоли, опфатници и слично се наплаќа 40% од вредноста на позиција 5. </t>
  </si>
  <si>
    <t xml:space="preserve">Цевен колектор комбиниран за доводни и повратни и повратни цевки, комплет со држачи за ѕид: </t>
  </si>
  <si>
    <t xml:space="preserve">со 5 циркулациони круга </t>
  </si>
  <si>
    <t xml:space="preserve">со 6 циркулациони круга </t>
  </si>
  <si>
    <t xml:space="preserve">со 7 циркулациони круга </t>
  </si>
  <si>
    <t>Мини топчести вентили -1/2":</t>
  </si>
  <si>
    <t>Автоматски вентили за обезвоздушување за секој цевен колектор  - 3/8"</t>
  </si>
  <si>
    <t>Метална ѕидна кутија со бравичка со следните димензии:  L x H x B = 800 x 450 x 110-140</t>
  </si>
  <si>
    <t xml:space="preserve">Поден инсталационен сет за метални кутии за колектори, составен од: 2 држачи, 2 странични панели, 1 пречка против виткање на цевките. </t>
  </si>
  <si>
    <t>Спојници за алумпласт цевки - Ø13 x2</t>
  </si>
  <si>
    <t>Алу-пласт цевки за топла вода за греење-тип: Pe-X/Al/Pe-X, со димензии:</t>
  </si>
  <si>
    <t>Ø 17 x 1,5 мм (Dvn = 13 мм)</t>
  </si>
  <si>
    <t>Ø 20 x 2 мм (Dvn = 16 мм)</t>
  </si>
  <si>
    <t xml:space="preserve">Самолеплива изолациона трака L=10 м' </t>
  </si>
  <si>
    <t xml:space="preserve">Опшивка од алуминиумски лим со дебелина: δ = 0,5 мм за заштита на топлинската изолација на цевната мрежа од надворешни влијанија. </t>
  </si>
  <si>
    <r>
      <t>Циркулациона пумпа за врела вода тип:
Grundfos - UPS 40-180, со следните технички карактеристики:
- проток на вода: Gv = 4,925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- снага на електромотор: P = 770 W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- јачина на ел. енергија:  I = 1,3 A</t>
    </r>
  </si>
  <si>
    <t xml:space="preserve">Топчести вентили за затварање на одредени цевни делници со навојна врска и димензии: </t>
  </si>
  <si>
    <t>Манометар од 0 - 10 бар</t>
  </si>
  <si>
    <r>
      <t xml:space="preserve">Термометар аголен од 0 - 130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</si>
  <si>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 xml:space="preserve">Вентили за регулација (балансирање) на проток со можност за затварање и мерење на протокот со електонско читање на податоците и со навојна врска, тип: STDA-DR 40 (DN40) </t>
  </si>
  <si>
    <t>Испитување на инсталацијата на ладен и топол хидрауличен воден притисок и пуштање во пробна работа и нормална работа.</t>
  </si>
  <si>
    <t>4. СПЕЦИФИКАЦИЈА И ПРЕДМЕР НА ОПРЕМА И МАТЕРИЈАЛИ ЗА ЛАДЕЊЕ НА ПРОСТОРИИТЕ</t>
  </si>
  <si>
    <t xml:space="preserve">-Термостатска глава со вграден сензор исполнета со течност, со температурен дијапазон ограничен на двата краја. </t>
  </si>
  <si>
    <t xml:space="preserve">со 8 циркулациони круга </t>
  </si>
  <si>
    <t>Димоводен приклучик за поврзување на котелот со оџакот, изработен од огноотпорен челик, со димензии:              D = 200  мм. L = 1200 мм.</t>
  </si>
  <si>
    <r>
      <t>Набавка, испорака и полагање на кабел PPOO-едножилен, со соодветен пресек за поврзување на разводните табли и ПТТ ормар со шината за изедначување на потенцијалот, како и сите метални делови во котлара и кујна. Каблите се полагаат делумно на отстојни држачи, делумно во ребрасто црево, делумно во зид под малтер. За се комплет со полагање и поврзување, спремно за работа, се плаќа од метар должен кабел со пресек  PPOO-Y-1x50mm</t>
    </r>
    <r>
      <rPr>
        <vertAlign val="superscript"/>
        <sz val="11"/>
        <color indexed="8"/>
        <rFont val="Calibri"/>
        <family val="2"/>
      </rPr>
      <t>2</t>
    </r>
  </si>
  <si>
    <t>Испорака и монтажа на подножје за оптички аналоген адресибилен јавувач УСБ 501. Се комплетно, со испорака монтажа и поврзување се плаќа од број.</t>
  </si>
  <si>
    <t>Набавка, испорака и монтажа на од J-Y(St)Y2x20x0,8mm, положен на зид под малтер/Ф16mm, а употребен за поврзување на детекторите со просечна должина Л=24m. За се комплет се плаќа од метар должен</t>
  </si>
  <si>
    <t xml:space="preserve"> Вкупно инсталација за електрично осветлување и приклучници:</t>
  </si>
  <si>
    <t>Испорака и полагање на термопластично црево, при изведување на градежни работи       Ф 16мм.</t>
  </si>
  <si>
    <t>Испорака и полагање на термопластично црево, при изведување на градежни работи    Ф 16мм.</t>
  </si>
  <si>
    <t>Испитување на водоводот на испитен притисок до 10 бари со хлорирање</t>
  </si>
  <si>
    <t>3.Иработка на термо изолација во поткровје со тервол д=15см. Термоизолацијата е поставена преку плафонот, систем „кнауф“ или еквивалент и помеѓу дрвените рогови</t>
  </si>
  <si>
    <t>1.Набавка на материјал и изработка на „демит“ фасада или еквивалент - комплет по сите норми и прописи, со изработка на фуги како постоечката фасада (стиропор 10 см.) со скела</t>
  </si>
  <si>
    <t>1.Изработка на платформи од гипсани плочи на метални профили, „кнауф“ систем или еквувалент, со бандажирање на споевите</t>
  </si>
  <si>
    <t>3.Глетовање на ѕидовите и плафоните изведени од гипсани плочи „кануф“ или еквивалент со глет маса, во два слоја</t>
  </si>
  <si>
    <t>Друга опрема</t>
  </si>
  <si>
    <t>ВКУПНО:</t>
  </si>
  <si>
    <t xml:space="preserve"> ВКУПНО СЕ:</t>
  </si>
  <si>
    <t>XVII.Непредвидени работи (10%):</t>
  </si>
  <si>
    <t>Непредвидени работи (10%)</t>
  </si>
  <si>
    <t>5. НЕПРЕДВИДЕНИ РАБОТИ (10%)</t>
  </si>
  <si>
    <t>Д</t>
  </si>
  <si>
    <t>VI.</t>
  </si>
  <si>
    <t>Р. бр.</t>
  </si>
  <si>
    <t xml:space="preserve"> РЕКАПИТУЛАЦИЈА</t>
  </si>
  <si>
    <t>XVII.Непредвидени работи:</t>
  </si>
  <si>
    <t>ГРАДЕЖНО ЗАНАЕТЧИСКИ РАБОТИ:</t>
  </si>
  <si>
    <t>ВОДОВОД И КАНАЛИЗАЦИЈА:</t>
  </si>
  <si>
    <t>ЕЛЕКТРИКА:</t>
  </si>
  <si>
    <t>МАШИНСТВО:</t>
  </si>
  <si>
    <t>ОПРЕМА И МЕБЕЛ:</t>
  </si>
  <si>
    <t>парч.</t>
  </si>
  <si>
    <t xml:space="preserve">Испорака и вградување на опрема и изработка на инсталација за видео надзор со:                                                                            </t>
  </si>
  <si>
    <t xml:space="preserve">- CCD колор камера 1/3", 460 TVL, 230 VAC, за надворешна монтажа.                               </t>
  </si>
  <si>
    <t xml:space="preserve">- Дигитален видео рекордер со осумканален мултиплексер, 160 GB HDD, DVD пишувач и соодветна управувачка конзола.                    </t>
  </si>
  <si>
    <t>Колор монитор 17“, 750 TBJI</t>
  </si>
  <si>
    <t>PVC цевка Ф16 мм</t>
  </si>
  <si>
    <t>Кабел UTP cat.5+RG-6+PP/L 2x0,75 mm2</t>
  </si>
  <si>
    <t xml:space="preserve">Испорака, монтажа и пуштање во работа DC - разводни ормари со димензии (BxHxT) 400x300x200 (mm) изработени од двапати декапиран челичен лим и заштитени од корозија според барањата на стандардите, степен на заштита IP 54 и опремени со следната опрема:                                                                            - заштитни осигурачи 10 A за еднонасочен напон                                                                           - ситномонтажен материјал ( уводници, клеми, шина за монтажа на електро опрема, ознаки, натписни плочки, кабловски завршници - тулци и сл. )             </t>
  </si>
  <si>
    <t>Испорака, монтажа и пуштање во работа AC-разводен ормар со димензии (BxHxT) 600x800x250 (mm) изработени од двапати декапиран челичен лим и заштитени од корозија според барањата на стандардите, степен на заштита  IP 54 и опремен со следната опрема:                                                                                - заштитен прекинувач за нормална струја In= 160 (A) опремен со магнетен и термички член за исклучување  (Ith=(100-125) A), и диференцијална заштита ( FID - склопка) струја на к.в. 25 kA.                                                - заштитен прекинувач за нормална струја In=50 (A) опремен со магнетен и термички член за исклучување (Ith=(20-25)) A, и диференцијална заштита (FID - склопка) струја на к.в. 25 kA.                                                                        - ситномонтажен материјал (уводници, клеми, шина за монтажа на електро кабловски завршници - тулци и сл.)</t>
  </si>
  <si>
    <t xml:space="preserve">Испорака, монтажа и пуштање во работа Фотоволтаични проводници (каблови) за поврзување на PV модулите до Инверторите: </t>
  </si>
  <si>
    <t xml:space="preserve">Поставување на фотоволаичен систем со номинална можност до 10kW </t>
  </si>
  <si>
    <t>Испорака, монтажа и пуштање во работа енергетски проводници (каблови):                                                    - PP00 4x10 mm²</t>
  </si>
  <si>
    <t>Испорака, монтажа и пуштање во работа метална конструкција (регали) за полагање каблови</t>
  </si>
  <si>
    <t>Испорака, монтажа и пуштање во работа PVC цевки и канали и спојни елементи за полагање каблови</t>
  </si>
  <si>
    <t>Испорака и монтажа ситномонтажен материјал (кабел папучи, конектори, тулци, PVC-стеги, уводници, натписни плочки, ознаки и сл.)</t>
  </si>
  <si>
    <t>А. Опрема за PV централа со снага             P=10,00 kWp</t>
  </si>
  <si>
    <t>B. Метална конструкција за монтажа на PV модули</t>
  </si>
  <si>
    <t xml:space="preserve">Испорака, кроење и прицврстување на метална конструкција за монтажа фотоволтаични PV модули на објектот на кровна конструкција </t>
  </si>
  <si>
    <t>Испорака и монтажа ситномонтажен материјал (штрафовска опрема, држачи-разни димензии и сл.)</t>
  </si>
  <si>
    <t>C. Останати трошоци</t>
  </si>
  <si>
    <t>Трошоци за приклучок на централата на дистрибутивна мрежа (ЕВН)</t>
  </si>
  <si>
    <t xml:space="preserve">Проверка и пуштање во работа на системот од страна на стручно лице. </t>
  </si>
  <si>
    <t>1.34.1</t>
  </si>
  <si>
    <t>1.34.2</t>
  </si>
  <si>
    <t>1.34.3</t>
  </si>
  <si>
    <t>1.34.4</t>
  </si>
  <si>
    <t>1.34.5</t>
  </si>
  <si>
    <t>1.34.6</t>
  </si>
  <si>
    <t>1.34.7</t>
  </si>
  <si>
    <t>1.34.8</t>
  </si>
  <si>
    <t>1.34.9</t>
  </si>
  <si>
    <t>1.34.10</t>
  </si>
  <si>
    <t>1.37.1</t>
  </si>
  <si>
    <t>1.37..2</t>
  </si>
  <si>
    <t>1.37.3</t>
  </si>
  <si>
    <t>1.37.4</t>
  </si>
  <si>
    <t>1.37.5</t>
  </si>
  <si>
    <t>1.37.6</t>
  </si>
  <si>
    <t>1.37.7</t>
  </si>
  <si>
    <t>1.37.8</t>
  </si>
  <si>
    <t>1.37.9</t>
  </si>
  <si>
    <t>1.37.10</t>
  </si>
  <si>
    <t>1.37.11</t>
  </si>
  <si>
    <t>1.37.12</t>
  </si>
  <si>
    <t>1.37.13</t>
  </si>
  <si>
    <t>Бежичен контролен панел 433MHz без далечинско REM 15.2 партиции и 64 бежични зони, 16 корисници и 16 двонасочни далечински управувачи (REM 2/REM3), меморија до 256 настани. Поддршка на GPRS/GSM комуникациски модул со две SIM картички - GPRS - 14. Вграден комуникатор со можност за дојава до 10 телефонски броеви. Двонасочна гласовна комуникација преку GSM. 8 бежични PGM-и, од кои две можат да бидат жични. Поддршка до 4 бежични тастатури К32/К37 и 4 бежични сирени репетитори RPT1. Вградена сирена 90db. Комплет со адаптер PA-7, модел MG-6250, или еквивалент.</t>
  </si>
  <si>
    <t>Далечинско 433 MHz, имуност до 18кг, модел REM 15,  или еквивалент</t>
  </si>
  <si>
    <t>Бежичен инфрацрвен сензор за движење, фреквенција 433 MHz, имуност на животни до 18 кг, модел RMD2P,или еквивалент.</t>
  </si>
  <si>
    <t>Бежична сирена со ламба 100 db, за надворешна монтажа, вграден трансивер 433MHz, вклучени 3 алкални батерии 1,5 VDC, компатибилна со панели MG серија V 4.0 и SP серија V4.0co RTX3 V1.5, модел SR-150 или еквивалент.</t>
  </si>
  <si>
    <t>Опшивување на отворите со аголни лајсни  6х6 цм</t>
  </si>
  <si>
    <t>Изработка и вградување на дрвени лајсни за подовите, Н=6 цм</t>
  </si>
  <si>
    <t>Изработка на спуштени плафони према димензии од детал на спуштен плафон, од гипс картон табли и перфорирани плочи армстронг или еквивалент</t>
  </si>
  <si>
    <t>1.37.14</t>
  </si>
  <si>
    <t>1.34.11</t>
  </si>
  <si>
    <t xml:space="preserve">Паронепропусна топлинска изолација тип ARMAFLEKS или еквивалент со δ=13 мм за цевки: </t>
  </si>
  <si>
    <r>
      <t xml:space="preserve">Испорака, монтажа и пуштање во работа високо ефективни фотоволтаични (FV) модули,тип Q.PRO BFR -G4 265 или еквивалент со параметри:                                                       </t>
    </r>
    <r>
      <rPr>
        <b/>
        <sz val="11"/>
        <color indexed="8"/>
        <rFont val="Arial"/>
        <family val="2"/>
      </rPr>
      <t xml:space="preserve">Електрични карактеристики: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
- Моќност на P</t>
    </r>
    <r>
      <rPr>
        <sz val="8"/>
        <color indexed="8"/>
        <rFont val="Arial"/>
        <family val="2"/>
      </rPr>
      <t>MPP</t>
    </r>
    <r>
      <rPr>
        <sz val="11"/>
        <color indexed="8"/>
        <rFont val="Arial"/>
        <family val="2"/>
      </rPr>
      <t xml:space="preserve"> 265 (W)
- Струја на куса врска (I</t>
    </r>
    <r>
      <rPr>
        <sz val="7"/>
        <color indexed="8"/>
        <rFont val="Arial"/>
        <family val="2"/>
      </rPr>
      <t>SC</t>
    </r>
    <r>
      <rPr>
        <sz val="11"/>
        <color indexed="8"/>
        <rFont val="Arial"/>
        <family val="2"/>
      </rPr>
      <t>) 9.23 (A)
- Напон на отворено коло (V</t>
    </r>
    <r>
      <rPr>
        <sz val="7"/>
        <color indexed="8"/>
        <rFont val="Arial"/>
        <family val="2"/>
      </rPr>
      <t>OC</t>
    </r>
    <r>
      <rPr>
        <sz val="11"/>
        <color indexed="8"/>
        <rFont val="Arial"/>
        <family val="2"/>
      </rPr>
      <t>) 38.01 (V) 
- Струја во PMPP (I</t>
    </r>
    <r>
      <rPr>
        <sz val="8"/>
        <color indexed="8"/>
        <rFont val="Arial"/>
        <family val="2"/>
      </rPr>
      <t>MPP</t>
    </r>
    <r>
      <rPr>
        <sz val="11"/>
        <color indexed="8"/>
        <rFont val="Arial"/>
        <family val="2"/>
      </rPr>
      <t xml:space="preserve"> )  8.62 (A) 
- Напон во PMPP ( V</t>
    </r>
    <r>
      <rPr>
        <sz val="8"/>
        <color indexed="8"/>
        <rFont val="Arial"/>
        <family val="2"/>
      </rPr>
      <t>MPP</t>
    </r>
    <r>
      <rPr>
        <sz val="11"/>
        <color indexed="8"/>
        <rFont val="Arial"/>
        <family val="2"/>
      </rPr>
      <t xml:space="preserve">) 30,75 (V)
- Ефикасност </t>
    </r>
    <r>
      <rPr>
        <i/>
        <sz val="11"/>
        <rFont val="Arial"/>
        <family val="2"/>
      </rPr>
      <t xml:space="preserve">ƞ </t>
    </r>
    <r>
      <rPr>
        <sz val="11"/>
        <rFont val="Calibri"/>
        <family val="2"/>
      </rPr>
      <t>≥</t>
    </r>
    <r>
      <rPr>
        <i/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15.9 (%)                                         </t>
    </r>
    <r>
      <rPr>
        <b/>
        <sz val="11"/>
        <color indexed="8"/>
        <rFont val="Arial"/>
        <family val="2"/>
      </rPr>
      <t xml:space="preserve">Механички карактеристики:                                            - </t>
    </r>
    <r>
      <rPr>
        <sz val="11"/>
        <color indexed="8"/>
        <rFont val="Arial"/>
        <family val="2"/>
      </rPr>
      <t>Димензии: 1670mm x 1000mm x 332mm                             - Тежина: 18,8 kg                                                                       - Рамка: анодизиран алуминиум                                                    - Ќелии: 6 x 10 поликристални соларни ќелии                                            - Кабел: соларен 2x4mm</t>
    </r>
    <r>
      <rPr>
        <sz val="11"/>
        <color indexed="8"/>
        <rFont val="Calibri"/>
        <family val="2"/>
      </rPr>
      <t>²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</si>
  <si>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- Соларен кабел PV1-F1x4mm2 (црвен)</t>
  </si>
  <si>
    <t>- Соларен кабел PV1-F1x4mm2 (црн)</t>
  </si>
  <si>
    <t>Испитување и пуштање во работа на инсталирана опрема за PV централа со снага P=10,0 kWp:                                                           - надзор при изведба на работите                            - испитување и мерење на инсталирана опрема                                                                       - изработка на стручни извештаи и др.</t>
  </si>
  <si>
    <t>Изработка на изведен проект за фотоволтна централа  со моќност 10,0 kWp</t>
  </si>
  <si>
    <r>
      <t>1.Покривање на кровна конструкција со дашчана подлога, тер хартија, дворедни летви 3/5 см. и керамиди  како завршен покривач. Да се предвидат снегобрани во три реда, наизменично, како и отвори за вентилација на кровот, се зема 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комплет по косина</t>
    </r>
  </si>
  <si>
    <r>
      <t xml:space="preserve">Испорака, монтажа и пуштање во работа сл. на ABB Соларен инвертер тип TRIO-12.5-TL-OUTD или еквивалент                               </t>
    </r>
    <r>
      <rPr>
        <b/>
        <sz val="10.5"/>
        <color indexed="8"/>
        <rFont val="Arial"/>
        <family val="2"/>
      </rPr>
      <t>Влезна страна:</t>
    </r>
    <r>
      <rPr>
        <sz val="10.5"/>
        <color indexed="8"/>
        <rFont val="Arial"/>
        <family val="2"/>
      </rPr>
      <t xml:space="preserve">                                                                                        - Макс. DC влезна волтажа 900 Vdc                                                  - Почетен напон (Vstart) 360 V (приклучен на 250...500 V)                                                           - Номинален DC влезен напон ( VDCR) 580 V                                                  - Номинална DC влезна моќност  ( PDCR) 12800 W                                                                - Број на DC влезни делови 2                                                                                                                                                                                             </t>
    </r>
    <r>
      <rPr>
        <b/>
        <sz val="10.5"/>
        <color indexed="8"/>
        <rFont val="Arial"/>
        <family val="2"/>
      </rPr>
      <t xml:space="preserve">Излезна страна:                                                                                   </t>
    </r>
    <r>
      <rPr>
        <sz val="10.5"/>
        <color indexed="8"/>
        <rFont val="Arial"/>
        <family val="2"/>
      </rPr>
      <t xml:space="preserve">- AC тип на поврзување со наизменична струја: 3 ph (3W+PE)                                               - Номинална AC влезна моќност (PDCR): 12500 (W)                                                                         - Макс. AC излезна моќност: 13800 (W)                                        - Макс. привидна моќност: 13800 (VA)                                          - Опсег на AC напон: 400 V                                                                - Макс.  AC излезна струја: 20 (A)                                                 - Номинална излезна фрекфенција (fR): 50 (Hz)                                                   - Вкупна тековна хармониска дисторзија &lt; 2%                           </t>
    </r>
    <r>
      <rPr>
        <b/>
        <sz val="10.5"/>
        <color indexed="8"/>
        <rFont val="Arial"/>
        <family val="2"/>
      </rPr>
      <t xml:space="preserve">Оперативни перформанси:                   </t>
    </r>
    <r>
      <rPr>
        <sz val="10.5"/>
        <color indexed="8"/>
        <rFont val="Arial"/>
        <family val="2"/>
      </rPr>
      <t xml:space="preserve">                                                  - Макс. Ефикасност </t>
    </r>
    <r>
      <rPr>
        <i/>
        <sz val="10.5"/>
        <color indexed="8"/>
        <rFont val="Arial"/>
        <family val="2"/>
      </rPr>
      <t xml:space="preserve">ƞ </t>
    </r>
    <r>
      <rPr>
        <sz val="10.5"/>
        <rFont val="Arial"/>
        <family val="2"/>
      </rPr>
      <t>≥</t>
    </r>
    <r>
      <rPr>
        <sz val="10.5"/>
        <color indexed="8"/>
        <rFont val="Arial"/>
        <family val="2"/>
      </rPr>
      <t xml:space="preserve"> 97,2 (%)                                                   - Влезно напојување: 30 (W)                                     </t>
    </r>
    <r>
      <rPr>
        <b/>
        <sz val="10.5"/>
        <color indexed="8"/>
        <rFont val="Arial"/>
        <family val="2"/>
      </rPr>
      <t xml:space="preserve"> Комуникација:                                                                                   </t>
    </r>
    <r>
      <rPr>
        <sz val="10.5"/>
        <color indexed="8"/>
        <rFont val="Arial"/>
        <family val="2"/>
      </rPr>
      <t xml:space="preserve">- Локално следење на мрежа: PVI-USB-RS232                                        - Кориснички интерфејс: графички приказ                                                  </t>
    </r>
  </si>
  <si>
    <t>Испорака и монтажа на дистрибутивен комуникациски ормар RACK 19 со димензии 600х600 м со вградена следна опрема:                                                 - Patch panel cat6E, 24 port    бр. 3                           - Корне реглети 10х2              бр. 3               - Држач за кабли  во RACK     бр. 3              - Шуко приклучница 230V      бр. 1                - Вентилатор                            бр. 1               - RJ45 patch card 2m               бр. 60                   - RJ45 patch card 5m               бр.   5           За  се комплет со испорака, монтажа и поврзување спремно за работа, се наплаќа.        НАПОМЕНА: Во позицијата за комуникациски дистрибутивем ормар на се дефинирани активните елементи (SWITCH) серверот не е дел на овој предмер</t>
  </si>
  <si>
    <t>Набавка, испорака и монтажа на шина за изедначување на потенцијалот, изработена од Cu 30х5x550mm, завртки М 8х20m,   М 12х100m. Преку шините да сепостави лимен капак. Шината да се монтира на зид на височина од 2m од под во котлара. За се комплет со испорака, монтажа и поврзување се плаќа од број</t>
  </si>
  <si>
    <t xml:space="preserve">Испорака и монтажа во зид следната електрична опрема:                                                71 ком. - обично прекинувачи                            13 ком. - сериски прекинувачи                            16 ком. - наизменични прекинувачи                 2 ком. - кип прекинувачи 16(А)                         162 ком. -  шуко монофазни приклучници за монтажа во зид IP-20                                                                  1 ком. - шуко трифазни приклучници.     Комплет со целиот помошен прибор, спремно за работа  </t>
  </si>
  <si>
    <t>Набавка и вградување на зидни противпожарен хидрат ф2 комплет со снадаче, црево, кос вентил и млазница</t>
  </si>
  <si>
    <t>ф3"</t>
  </si>
  <si>
    <r>
      <t xml:space="preserve">1.Изработка на преградни ѕидови обични и водоотпорни гипсани плочи на метални профили систем „кнауф“ 112 или еквивалент, со бандажирање на споевите:                                        </t>
    </r>
    <r>
      <rPr>
        <b/>
        <sz val="12"/>
        <color indexed="8"/>
        <rFont val="Arial"/>
        <family val="2"/>
      </rPr>
      <t xml:space="preserve">за санитарии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</t>
    </r>
  </si>
  <si>
    <r>
      <t xml:space="preserve">1.Набавка, транспорт и вградување на керамички плочки во санитариите, боја и дезен по избор, со лепак: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подни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</t>
    </r>
  </si>
  <si>
    <r>
      <t xml:space="preserve">3.Облагање на скалите со мермер-гранит:                                                 </t>
    </r>
    <r>
      <rPr>
        <b/>
        <sz val="12"/>
        <color indexed="8"/>
        <rFont val="Arial"/>
        <family val="2"/>
      </rPr>
      <t xml:space="preserve">газишта </t>
    </r>
    <r>
      <rPr>
        <sz val="12"/>
        <color indexed="8"/>
        <rFont val="Arial"/>
        <family val="2"/>
      </rPr>
      <t xml:space="preserve"> 30/210/4                                                                                      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</t>
    </r>
  </si>
  <si>
    <r>
      <rPr>
        <b/>
        <sz val="12"/>
        <color indexed="8"/>
        <rFont val="Arial"/>
        <family val="2"/>
      </rPr>
      <t xml:space="preserve">чела </t>
    </r>
    <r>
      <rPr>
        <sz val="12"/>
        <color indexed="8"/>
        <rFont val="Arial"/>
        <family val="2"/>
      </rPr>
      <t xml:space="preserve">       16/510/2  </t>
    </r>
  </si>
  <si>
    <r>
      <t xml:space="preserve">5.Демонтирање на постоечките прозори и врати и складирање во дворот на објектот:                                               </t>
    </r>
    <r>
      <rPr>
        <b/>
        <sz val="12"/>
        <color indexed="8"/>
        <rFont val="Arial"/>
        <family val="2"/>
      </rPr>
      <t>прозори</t>
    </r>
    <r>
      <rPr>
        <sz val="12"/>
        <color indexed="8"/>
        <rFont val="Arial"/>
        <family val="2"/>
      </rPr>
      <t xml:space="preserve">                                                                                              </t>
    </r>
  </si>
  <si>
    <t>Набавка и монтажа на ПВЦ вентилациона глава монтирана над покрив, со обработка и продор на цевката низ кровот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</si>
</sst>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name val="Arial"/>
      <family val="2"/>
    </font>
    <font>
      <sz val="8"/>
      <name val="M_Swiss"/>
      <family val="2"/>
    </font>
    <font>
      <b/>
      <sz val="8"/>
      <name val="M_Swiss"/>
      <family val="2"/>
    </font>
    <font>
      <sz val="9"/>
      <name val="M_Swiss"/>
      <family val="2"/>
    </font>
    <font>
      <sz val="9"/>
      <name val="MakTahoma"/>
      <family val="2"/>
    </font>
    <font>
      <b/>
      <sz val="10"/>
      <name val="M_Swiss"/>
      <family val="2"/>
    </font>
    <font>
      <sz val="10"/>
      <name val="M_Swiss"/>
      <family val="2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i/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vertAlign val="superscript"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.5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08">
    <xf numFmtId="0" fontId="0" fillId="0" borderId="0" xfId="0" applyFont="1" applyAlignment="1">
      <alignment/>
    </xf>
    <xf numFmtId="0" fontId="75" fillId="0" borderId="10" xfId="0" applyFont="1" applyBorder="1" applyAlignment="1" applyProtection="1">
      <alignment wrapText="1"/>
      <protection/>
    </xf>
    <xf numFmtId="0" fontId="73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75" fillId="0" borderId="10" xfId="0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/>
      <protection locked="0"/>
    </xf>
    <xf numFmtId="3" fontId="75" fillId="0" borderId="10" xfId="0" applyNumberFormat="1" applyFont="1" applyBorder="1" applyAlignment="1" applyProtection="1">
      <alignment horizontal="center"/>
      <protection locked="0"/>
    </xf>
    <xf numFmtId="3" fontId="75" fillId="0" borderId="10" xfId="0" applyNumberFormat="1" applyFont="1" applyBorder="1" applyAlignment="1" applyProtection="1">
      <alignment horizontal="center" wrapText="1"/>
      <protection locked="0"/>
    </xf>
    <xf numFmtId="3" fontId="75" fillId="0" borderId="10" xfId="0" applyNumberFormat="1" applyFont="1" applyFill="1" applyBorder="1" applyAlignment="1" applyProtection="1">
      <alignment horizontal="center" wrapText="1"/>
      <protection locked="0"/>
    </xf>
    <xf numFmtId="3" fontId="75" fillId="0" borderId="10" xfId="0" applyNumberFormat="1" applyFont="1" applyFill="1" applyBorder="1" applyAlignment="1" applyProtection="1">
      <alignment horizontal="center"/>
      <protection locked="0"/>
    </xf>
    <xf numFmtId="3" fontId="77" fillId="0" borderId="0" xfId="0" applyNumberFormat="1" applyFont="1" applyFill="1" applyBorder="1" applyAlignment="1" applyProtection="1">
      <alignment/>
      <protection locked="0"/>
    </xf>
    <xf numFmtId="0" fontId="77" fillId="0" borderId="10" xfId="0" applyFont="1" applyBorder="1" applyAlignment="1" applyProtection="1">
      <alignment wrapText="1"/>
      <protection/>
    </xf>
    <xf numFmtId="0" fontId="75" fillId="0" borderId="10" xfId="0" applyFont="1" applyBorder="1" applyAlignment="1" applyProtection="1">
      <alignment horizontal="center" wrapText="1"/>
      <protection/>
    </xf>
    <xf numFmtId="0" fontId="75" fillId="0" borderId="10" xfId="0" applyFont="1" applyBorder="1" applyAlignment="1" applyProtection="1">
      <alignment horizontal="center"/>
      <protection/>
    </xf>
    <xf numFmtId="0" fontId="78" fillId="0" borderId="10" xfId="0" applyFont="1" applyBorder="1" applyAlignment="1" applyProtection="1">
      <alignment horizontal="center" wrapText="1"/>
      <protection/>
    </xf>
    <xf numFmtId="2" fontId="75" fillId="0" borderId="10" xfId="0" applyNumberFormat="1" applyFont="1" applyBorder="1" applyAlignment="1" applyProtection="1">
      <alignment horizontal="center" wrapText="1"/>
      <protection/>
    </xf>
    <xf numFmtId="0" fontId="79" fillId="0" borderId="10" xfId="0" applyFont="1" applyFill="1" applyBorder="1" applyAlignment="1" applyProtection="1">
      <alignment horizontal="center"/>
      <protection/>
    </xf>
    <xf numFmtId="0" fontId="75" fillId="0" borderId="10" xfId="0" applyFont="1" applyFill="1" applyBorder="1" applyAlignment="1" applyProtection="1">
      <alignment wrapText="1"/>
      <protection/>
    </xf>
    <xf numFmtId="0" fontId="75" fillId="0" borderId="10" xfId="0" applyFont="1" applyFill="1" applyBorder="1" applyAlignment="1" applyProtection="1">
      <alignment horizontal="center" wrapText="1"/>
      <protection/>
    </xf>
    <xf numFmtId="0" fontId="75" fillId="0" borderId="10" xfId="0" applyFont="1" applyFill="1" applyBorder="1" applyAlignment="1" applyProtection="1">
      <alignment horizontal="center"/>
      <protection/>
    </xf>
    <xf numFmtId="0" fontId="75" fillId="0" borderId="10" xfId="0" applyFont="1" applyBorder="1" applyAlignment="1" applyProtection="1">
      <alignment/>
      <protection/>
    </xf>
    <xf numFmtId="0" fontId="77" fillId="0" borderId="10" xfId="0" applyFont="1" applyBorder="1" applyAlignment="1" applyProtection="1">
      <alignment/>
      <protection/>
    </xf>
    <xf numFmtId="0" fontId="80" fillId="0" borderId="10" xfId="0" applyFont="1" applyBorder="1" applyAlignment="1" applyProtection="1">
      <alignment horizontal="center" wrapText="1"/>
      <protection/>
    </xf>
    <xf numFmtId="0" fontId="77" fillId="0" borderId="10" xfId="0" applyFont="1" applyBorder="1" applyAlignment="1" applyProtection="1">
      <alignment horizontal="center"/>
      <protection/>
    </xf>
    <xf numFmtId="0" fontId="77" fillId="0" borderId="10" xfId="0" applyFont="1" applyBorder="1" applyAlignment="1" applyProtection="1">
      <alignment horizontal="center" wrapText="1"/>
      <protection/>
    </xf>
    <xf numFmtId="0" fontId="81" fillId="0" borderId="10" xfId="0" applyFont="1" applyBorder="1" applyAlignment="1" applyProtection="1">
      <alignment horizontal="center" wrapText="1"/>
      <protection/>
    </xf>
    <xf numFmtId="0" fontId="77" fillId="33" borderId="10" xfId="0" applyFont="1" applyFill="1" applyBorder="1" applyAlignment="1" applyProtection="1">
      <alignment horizontal="left" wrapText="1"/>
      <protection/>
    </xf>
    <xf numFmtId="49" fontId="75" fillId="0" borderId="10" xfId="0" applyNumberFormat="1" applyFont="1" applyBorder="1" applyAlignment="1" applyProtection="1">
      <alignment horizontal="center"/>
      <protection/>
    </xf>
    <xf numFmtId="0" fontId="77" fillId="34" borderId="10" xfId="0" applyFont="1" applyFill="1" applyBorder="1" applyAlignment="1" applyProtection="1">
      <alignment horizontal="right" wrapText="1"/>
      <protection/>
    </xf>
    <xf numFmtId="0" fontId="75" fillId="34" borderId="10" xfId="0" applyFont="1" applyFill="1" applyBorder="1" applyAlignment="1" applyProtection="1">
      <alignment horizontal="center"/>
      <protection/>
    </xf>
    <xf numFmtId="0" fontId="82" fillId="0" borderId="10" xfId="0" applyFont="1" applyBorder="1" applyAlignment="1" applyProtection="1">
      <alignment horizontal="center"/>
      <protection/>
    </xf>
    <xf numFmtId="0" fontId="83" fillId="0" borderId="10" xfId="0" applyFont="1" applyBorder="1" applyAlignment="1" applyProtection="1">
      <alignment horizontal="center" wrapText="1"/>
      <protection/>
    </xf>
    <xf numFmtId="0" fontId="77" fillId="0" borderId="10" xfId="0" applyFont="1" applyBorder="1" applyAlignment="1" applyProtection="1">
      <alignment horizontal="left" wrapText="1"/>
      <protection/>
    </xf>
    <xf numFmtId="0" fontId="75" fillId="0" borderId="10" xfId="0" applyNumberFormat="1" applyFont="1" applyBorder="1" applyAlignment="1" applyProtection="1">
      <alignment horizontal="center"/>
      <protection/>
    </xf>
    <xf numFmtId="0" fontId="77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8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8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/>
    </xf>
    <xf numFmtId="0" fontId="8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81" fillId="0" borderId="11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10" xfId="0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 wrapText="1"/>
      <protection/>
    </xf>
    <xf numFmtId="0" fontId="12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2" fontId="21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 locked="0"/>
    </xf>
    <xf numFmtId="0" fontId="73" fillId="0" borderId="10" xfId="0" applyFont="1" applyBorder="1" applyAlignment="1" applyProtection="1">
      <alignment horizontal="center" vertical="center"/>
      <protection/>
    </xf>
    <xf numFmtId="0" fontId="80" fillId="0" borderId="15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 quotePrefix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 quotePrefix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81" fillId="0" borderId="10" xfId="0" applyFont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 quotePrefix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 quotePrefix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 quotePrefix="1">
      <alignment horizontal="left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 quotePrefix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 quotePrefix="1">
      <alignment horizontal="center" vertical="center" wrapText="1"/>
      <protection/>
    </xf>
    <xf numFmtId="0" fontId="19" fillId="36" borderId="10" xfId="0" applyFont="1" applyFill="1" applyBorder="1" applyAlignment="1" applyProtection="1">
      <alignment horizontal="left" vertical="center" wrapText="1" readingOrder="1"/>
      <protection/>
    </xf>
    <xf numFmtId="0" fontId="19" fillId="36" borderId="10" xfId="0" applyFont="1" applyFill="1" applyBorder="1" applyAlignment="1" applyProtection="1">
      <alignment horizontal="center" vertical="center" wrapText="1"/>
      <protection/>
    </xf>
    <xf numFmtId="3" fontId="19" fillId="36" borderId="10" xfId="0" applyNumberFormat="1" applyFont="1" applyFill="1" applyBorder="1" applyAlignment="1" applyProtection="1">
      <alignment horizontal="center" vertical="center" wrapText="1"/>
      <protection/>
    </xf>
    <xf numFmtId="0" fontId="19" fillId="36" borderId="10" xfId="0" applyFont="1" applyFill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3" fontId="19" fillId="0" borderId="13" xfId="0" applyNumberFormat="1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9" fillId="0" borderId="15" xfId="0" applyFont="1" applyFill="1" applyBorder="1" applyAlignment="1" applyProtection="1">
      <alignment horizontal="center" wrapText="1"/>
      <protection/>
    </xf>
    <xf numFmtId="0" fontId="79" fillId="0" borderId="15" xfId="0" applyFont="1" applyFill="1" applyBorder="1" applyAlignment="1" applyProtection="1">
      <alignment horizontal="center"/>
      <protection/>
    </xf>
    <xf numFmtId="0" fontId="85" fillId="0" borderId="18" xfId="0" applyFont="1" applyBorder="1" applyAlignment="1" applyProtection="1">
      <alignment horizontal="justify"/>
      <protection/>
    </xf>
    <xf numFmtId="0" fontId="0" fillId="0" borderId="1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73" fillId="0" borderId="11" xfId="0" applyFont="1" applyFill="1" applyBorder="1" applyAlignment="1" applyProtection="1">
      <alignment wrapText="1"/>
      <protection/>
    </xf>
    <xf numFmtId="0" fontId="73" fillId="0" borderId="10" xfId="0" applyFont="1" applyBorder="1" applyAlignment="1" applyProtection="1">
      <alignment/>
      <protection/>
    </xf>
    <xf numFmtId="0" fontId="73" fillId="0" borderId="13" xfId="0" applyFont="1" applyBorder="1" applyAlignment="1" applyProtection="1">
      <alignment/>
      <protection/>
    </xf>
    <xf numFmtId="0" fontId="73" fillId="0" borderId="10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86" fillId="0" borderId="11" xfId="0" applyFont="1" applyFill="1" applyBorder="1" applyAlignment="1" applyProtection="1">
      <alignment wrapText="1"/>
      <protection/>
    </xf>
    <xf numFmtId="0" fontId="86" fillId="0" borderId="12" xfId="0" applyFont="1" applyBorder="1" applyAlignment="1" applyProtection="1">
      <alignment/>
      <protection/>
    </xf>
    <xf numFmtId="0" fontId="76" fillId="0" borderId="10" xfId="0" applyFont="1" applyBorder="1" applyAlignment="1" applyProtection="1">
      <alignment/>
      <protection/>
    </xf>
    <xf numFmtId="0" fontId="86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76" fillId="0" borderId="12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 vertical="center"/>
      <protection/>
    </xf>
    <xf numFmtId="0" fontId="73" fillId="0" borderId="12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73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73" fillId="0" borderId="11" xfId="0" applyFont="1" applyBorder="1" applyAlignment="1" applyProtection="1">
      <alignment wrapText="1"/>
      <protection/>
    </xf>
    <xf numFmtId="0" fontId="83" fillId="0" borderId="11" xfId="0" applyFont="1" applyBorder="1" applyAlignment="1" applyProtection="1">
      <alignment vertical="center"/>
      <protection/>
    </xf>
    <xf numFmtId="0" fontId="83" fillId="0" borderId="13" xfId="0" applyFont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3" fontId="75" fillId="0" borderId="10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 quotePrefix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77" fillId="0" borderId="10" xfId="0" applyFont="1" applyBorder="1" applyAlignment="1" applyProtection="1">
      <alignment wrapText="1"/>
      <protection locked="0"/>
    </xf>
    <xf numFmtId="3" fontId="77" fillId="0" borderId="10" xfId="0" applyNumberFormat="1" applyFont="1" applyFill="1" applyBorder="1" applyAlignment="1" applyProtection="1">
      <alignment horizontal="center"/>
      <protection/>
    </xf>
    <xf numFmtId="3" fontId="75" fillId="0" borderId="10" xfId="0" applyNumberFormat="1" applyFont="1" applyBorder="1" applyAlignment="1" applyProtection="1">
      <alignment horizontal="center" wrapText="1"/>
      <protection/>
    </xf>
    <xf numFmtId="3" fontId="75" fillId="0" borderId="10" xfId="0" applyNumberFormat="1" applyFont="1" applyFill="1" applyBorder="1" applyAlignment="1" applyProtection="1">
      <alignment horizontal="center" wrapText="1"/>
      <protection/>
    </xf>
    <xf numFmtId="3" fontId="75" fillId="0" borderId="10" xfId="0" applyNumberFormat="1" applyFont="1" applyFill="1" applyBorder="1" applyAlignment="1" applyProtection="1">
      <alignment horizontal="center"/>
      <protection/>
    </xf>
    <xf numFmtId="3" fontId="77" fillId="0" borderId="10" xfId="0" applyNumberFormat="1" applyFont="1" applyBorder="1" applyAlignment="1" applyProtection="1">
      <alignment horizontal="center"/>
      <protection/>
    </xf>
    <xf numFmtId="0" fontId="79" fillId="34" borderId="10" xfId="0" applyFont="1" applyFill="1" applyBorder="1" applyAlignment="1" applyProtection="1">
      <alignment horizontal="center" vertical="center" wrapText="1"/>
      <protection/>
    </xf>
    <xf numFmtId="0" fontId="79" fillId="34" borderId="10" xfId="0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 applyProtection="1">
      <alignment horizontal="right"/>
      <protection/>
    </xf>
    <xf numFmtId="0" fontId="73" fillId="0" borderId="10" xfId="0" applyFont="1" applyFill="1" applyBorder="1" applyAlignment="1" applyProtection="1">
      <alignment horizontal="right"/>
      <protection/>
    </xf>
    <xf numFmtId="0" fontId="81" fillId="0" borderId="12" xfId="0" applyFont="1" applyBorder="1" applyAlignment="1" applyProtection="1">
      <alignment vertical="center" wrapText="1"/>
      <protection/>
    </xf>
    <xf numFmtId="0" fontId="81" fillId="0" borderId="14" xfId="0" applyFont="1" applyBorder="1" applyAlignment="1" applyProtection="1">
      <alignment vertical="center" wrapText="1"/>
      <protection/>
    </xf>
    <xf numFmtId="0" fontId="8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2" fontId="20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/>
      <protection locked="0"/>
    </xf>
    <xf numFmtId="3" fontId="20" fillId="35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3" fontId="21" fillId="35" borderId="10" xfId="0" applyNumberFormat="1" applyFont="1" applyFill="1" applyBorder="1" applyAlignment="1" applyProtection="1">
      <alignment horizontal="center" vertical="center"/>
      <protection/>
    </xf>
    <xf numFmtId="3" fontId="21" fillId="0" borderId="11" xfId="0" applyNumberFormat="1" applyFont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20" fillId="0" borderId="11" xfId="0" applyFont="1" applyFill="1" applyBorder="1" applyAlignment="1" applyProtection="1">
      <alignment horizontal="right" vertical="center" wrapText="1"/>
      <protection/>
    </xf>
    <xf numFmtId="0" fontId="20" fillId="0" borderId="12" xfId="0" applyFont="1" applyFill="1" applyBorder="1" applyAlignment="1" applyProtection="1">
      <alignment horizontal="right" vertical="center" wrapText="1"/>
      <protection/>
    </xf>
    <xf numFmtId="3" fontId="20" fillId="0" borderId="20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wrapText="1"/>
      <protection/>
    </xf>
    <xf numFmtId="0" fontId="19" fillId="0" borderId="12" xfId="0" applyFont="1" applyBorder="1" applyAlignment="1" applyProtection="1">
      <alignment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vertical="center"/>
      <protection/>
    </xf>
    <xf numFmtId="0" fontId="86" fillId="0" borderId="11" xfId="0" applyFont="1" applyFill="1" applyBorder="1" applyAlignment="1" applyProtection="1">
      <alignment horizontal="right" vertical="center" wrapText="1"/>
      <protection/>
    </xf>
    <xf numFmtId="0" fontId="86" fillId="0" borderId="12" xfId="0" applyFont="1" applyFill="1" applyBorder="1" applyAlignment="1" applyProtection="1">
      <alignment horizontal="right" vertical="center"/>
      <protection/>
    </xf>
    <xf numFmtId="0" fontId="86" fillId="0" borderId="20" xfId="0" applyFont="1" applyFill="1" applyBorder="1" applyAlignment="1" applyProtection="1">
      <alignment horizontal="right" vertical="center"/>
      <protection/>
    </xf>
    <xf numFmtId="0" fontId="86" fillId="0" borderId="21" xfId="0" applyFont="1" applyFill="1" applyBorder="1" applyAlignment="1" applyProtection="1">
      <alignment horizontal="right" vertical="center"/>
      <protection/>
    </xf>
    <xf numFmtId="0" fontId="73" fillId="0" borderId="14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3" fillId="37" borderId="14" xfId="0" applyFont="1" applyFill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center"/>
      <protection/>
    </xf>
    <xf numFmtId="0" fontId="73" fillId="37" borderId="10" xfId="0" applyFont="1" applyFill="1" applyBorder="1" applyAlignment="1" applyProtection="1">
      <alignment horizontal="center"/>
      <protection/>
    </xf>
    <xf numFmtId="0" fontId="86" fillId="0" borderId="13" xfId="0" applyFont="1" applyBorder="1" applyAlignment="1" applyProtection="1">
      <alignment horizontal="center"/>
      <protection/>
    </xf>
    <xf numFmtId="0" fontId="73" fillId="0" borderId="13" xfId="0" applyFont="1" applyBorder="1" applyAlignment="1" applyProtection="1">
      <alignment horizontal="center"/>
      <protection/>
    </xf>
    <xf numFmtId="0" fontId="79" fillId="0" borderId="10" xfId="0" applyFont="1" applyBorder="1" applyAlignment="1" applyProtection="1">
      <alignment horizontal="center" wrapText="1"/>
      <protection/>
    </xf>
    <xf numFmtId="0" fontId="86" fillId="33" borderId="11" xfId="0" applyFont="1" applyFill="1" applyBorder="1" applyAlignment="1" applyProtection="1">
      <alignment horizontal="right" vertical="center"/>
      <protection/>
    </xf>
    <xf numFmtId="0" fontId="86" fillId="0" borderId="15" xfId="0" applyFont="1" applyBorder="1" applyAlignment="1" applyProtection="1">
      <alignment horizontal="left" vertical="center" wrapText="1"/>
      <protection/>
    </xf>
    <xf numFmtId="0" fontId="86" fillId="0" borderId="15" xfId="0" applyFont="1" applyBorder="1" applyAlignment="1" applyProtection="1">
      <alignment horizontal="left" vertical="center"/>
      <protection/>
    </xf>
    <xf numFmtId="0" fontId="86" fillId="0" borderId="15" xfId="0" applyFont="1" applyFill="1" applyBorder="1" applyAlignment="1" applyProtection="1">
      <alignment horizontal="left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0" xfId="0" applyFont="1" applyFill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horizontal="left" vertical="center"/>
      <protection/>
    </xf>
    <xf numFmtId="0" fontId="77" fillId="33" borderId="15" xfId="0" applyFont="1" applyFill="1" applyBorder="1" applyAlignment="1" applyProtection="1">
      <alignment horizontal="right" vertical="center"/>
      <protection/>
    </xf>
    <xf numFmtId="0" fontId="77" fillId="0" borderId="13" xfId="0" applyFont="1" applyBorder="1" applyAlignment="1" applyProtection="1">
      <alignment horizontal="center" vertical="center"/>
      <protection/>
    </xf>
    <xf numFmtId="0" fontId="77" fillId="33" borderId="15" xfId="0" applyFont="1" applyFill="1" applyBorder="1" applyAlignment="1" applyProtection="1">
      <alignment horizontal="center" vertical="center"/>
      <protection/>
    </xf>
    <xf numFmtId="0" fontId="77" fillId="0" borderId="17" xfId="0" applyFont="1" applyBorder="1" applyAlignment="1" applyProtection="1">
      <alignment horizontal="center"/>
      <protection/>
    </xf>
    <xf numFmtId="0" fontId="77" fillId="33" borderId="15" xfId="0" applyFont="1" applyFill="1" applyBorder="1" applyAlignment="1" applyProtection="1">
      <alignment horizontal="center"/>
      <protection/>
    </xf>
    <xf numFmtId="0" fontId="79" fillId="0" borderId="10" xfId="0" applyFont="1" applyBorder="1" applyAlignment="1" applyProtection="1">
      <alignment horizontal="left" vertical="center"/>
      <protection/>
    </xf>
    <xf numFmtId="0" fontId="7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right" vertical="center"/>
      <protection/>
    </xf>
    <xf numFmtId="3" fontId="77" fillId="0" borderId="13" xfId="0" applyNumberFormat="1" applyFont="1" applyBorder="1" applyAlignment="1" applyProtection="1">
      <alignment horizontal="center"/>
      <protection/>
    </xf>
    <xf numFmtId="3" fontId="77" fillId="33" borderId="15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 wrapText="1"/>
      <protection/>
    </xf>
    <xf numFmtId="0" fontId="86" fillId="0" borderId="0" xfId="0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86" fillId="0" borderId="0" xfId="0" applyFont="1" applyFill="1" applyBorder="1" applyAlignment="1" applyProtection="1">
      <alignment horizontal="center"/>
      <protection/>
    </xf>
    <xf numFmtId="0" fontId="86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2" fontId="21" fillId="0" borderId="10" xfId="0" applyNumberFormat="1" applyFont="1" applyFill="1" applyBorder="1" applyAlignment="1" applyProtection="1">
      <alignment horizontal="center"/>
      <protection/>
    </xf>
    <xf numFmtId="3" fontId="21" fillId="0" borderId="10" xfId="0" applyNumberFormat="1" applyFont="1" applyFill="1" applyBorder="1" applyAlignment="1" applyProtection="1">
      <alignment horizontal="center"/>
      <protection locked="0"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Border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35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right" vertical="center" wrapText="1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87" fillId="0" borderId="0" xfId="0" applyFont="1" applyAlignment="1" applyProtection="1">
      <alignment/>
      <protection locked="0"/>
    </xf>
    <xf numFmtId="17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/>
      <protection/>
    </xf>
    <xf numFmtId="17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83" fillId="0" borderId="10" xfId="0" applyFont="1" applyBorder="1" applyAlignment="1" applyProtection="1">
      <alignment horizontal="left" vertical="center" wrapText="1"/>
      <protection/>
    </xf>
    <xf numFmtId="0" fontId="83" fillId="0" borderId="10" xfId="0" applyNumberFormat="1" applyFont="1" applyBorder="1" applyAlignment="1" applyProtection="1">
      <alignment horizontal="left" vertical="center" wrapText="1"/>
      <protection/>
    </xf>
    <xf numFmtId="0" fontId="83" fillId="0" borderId="13" xfId="0" applyFont="1" applyBorder="1" applyAlignment="1" applyProtection="1">
      <alignment horizontal="left" vertical="center" wrapText="1"/>
      <protection/>
    </xf>
    <xf numFmtId="0" fontId="18" fillId="35" borderId="1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88" fillId="0" borderId="10" xfId="0" applyFont="1" applyBorder="1" applyAlignment="1" applyProtection="1">
      <alignment horizontal="left" vertical="center" wrapText="1"/>
      <protection/>
    </xf>
    <xf numFmtId="3" fontId="19" fillId="0" borderId="13" xfId="0" applyNumberFormat="1" applyFont="1" applyBorder="1" applyAlignment="1" applyProtection="1">
      <alignment horizontal="center" vertical="center" wrapText="1"/>
      <protection/>
    </xf>
    <xf numFmtId="0" fontId="73" fillId="0" borderId="14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 locked="0"/>
    </xf>
    <xf numFmtId="0" fontId="75" fillId="0" borderId="10" xfId="0" applyFont="1" applyFill="1" applyBorder="1" applyAlignment="1" applyProtection="1">
      <alignment horizontal="center"/>
      <protection locked="0"/>
    </xf>
    <xf numFmtId="49" fontId="75" fillId="0" borderId="10" xfId="0" applyNumberFormat="1" applyFont="1" applyFill="1" applyBorder="1" applyAlignment="1" applyProtection="1">
      <alignment horizontal="center"/>
      <protection/>
    </xf>
    <xf numFmtId="0" fontId="82" fillId="0" borderId="10" xfId="0" applyFont="1" applyFill="1" applyBorder="1" applyAlignment="1" applyProtection="1">
      <alignment horizont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 applyProtection="1">
      <alignment horizontal="center"/>
      <protection/>
    </xf>
    <xf numFmtId="3" fontId="77" fillId="37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86" fillId="37" borderId="10" xfId="0" applyFont="1" applyFill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/>
      <protection/>
    </xf>
    <xf numFmtId="3" fontId="86" fillId="0" borderId="22" xfId="0" applyNumberFormat="1" applyFont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79" fillId="0" borderId="22" xfId="0" applyNumberFormat="1" applyFont="1" applyBorder="1" applyAlignment="1" applyProtection="1">
      <alignment horizontal="center" vertical="center" wrapText="1"/>
      <protection/>
    </xf>
    <xf numFmtId="3" fontId="79" fillId="0" borderId="15" xfId="0" applyNumberFormat="1" applyFont="1" applyBorder="1" applyAlignment="1" applyProtection="1">
      <alignment horizontal="center" wrapText="1"/>
      <protection/>
    </xf>
    <xf numFmtId="3" fontId="21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Font="1" applyBorder="1" applyAlignment="1" applyProtection="1">
      <alignment vertical="top" wrapText="1"/>
      <protection/>
    </xf>
    <xf numFmtId="0" fontId="77" fillId="0" borderId="10" xfId="0" applyFont="1" applyBorder="1" applyAlignment="1" applyProtection="1">
      <alignment vertical="center" wrapText="1"/>
      <protection/>
    </xf>
    <xf numFmtId="0" fontId="75" fillId="0" borderId="10" xfId="0" applyFont="1" applyBorder="1" applyAlignment="1" applyProtection="1">
      <alignment vertical="center" wrapText="1"/>
      <protection/>
    </xf>
    <xf numFmtId="0" fontId="75" fillId="0" borderId="10" xfId="0" applyFont="1" applyFill="1" applyBorder="1" applyAlignment="1" applyProtection="1">
      <alignment vertical="center" wrapText="1"/>
      <protection/>
    </xf>
    <xf numFmtId="0" fontId="77" fillId="0" borderId="10" xfId="0" applyFont="1" applyFill="1" applyBorder="1" applyAlignment="1" applyProtection="1">
      <alignment vertical="center" wrapText="1"/>
      <protection/>
    </xf>
    <xf numFmtId="0" fontId="75" fillId="0" borderId="10" xfId="0" applyFont="1" applyBorder="1" applyAlignment="1" applyProtection="1">
      <alignment vertical="center" wrapText="1"/>
      <protection locked="0"/>
    </xf>
    <xf numFmtId="0" fontId="75" fillId="0" borderId="10" xfId="0" applyFont="1" applyBorder="1" applyAlignment="1" applyProtection="1">
      <alignment vertical="center"/>
      <protection/>
    </xf>
    <xf numFmtId="3" fontId="77" fillId="37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3" fontId="77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" fontId="77" fillId="0" borderId="23" xfId="0" applyNumberFormat="1" applyFont="1" applyBorder="1" applyAlignment="1" applyProtection="1">
      <alignment horizontal="center" vertical="center" wrapText="1"/>
      <protection/>
    </xf>
    <xf numFmtId="0" fontId="77" fillId="0" borderId="24" xfId="0" applyFont="1" applyBorder="1" applyAlignment="1" applyProtection="1">
      <alignment horizontal="center" vertical="center" wrapText="1"/>
      <protection/>
    </xf>
    <xf numFmtId="0" fontId="77" fillId="0" borderId="22" xfId="0" applyFont="1" applyBorder="1" applyAlignment="1" applyProtection="1">
      <alignment horizontal="center" vertical="center" wrapText="1"/>
      <protection/>
    </xf>
    <xf numFmtId="3" fontId="77" fillId="0" borderId="23" xfId="0" applyNumberFormat="1" applyFont="1" applyBorder="1" applyAlignment="1" applyProtection="1">
      <alignment horizontal="center"/>
      <protection/>
    </xf>
    <xf numFmtId="0" fontId="73" fillId="33" borderId="23" xfId="0" applyFont="1" applyFill="1" applyBorder="1" applyAlignment="1" applyProtection="1">
      <alignment horizontal="center" vertical="center"/>
      <protection/>
    </xf>
    <xf numFmtId="0" fontId="73" fillId="33" borderId="24" xfId="0" applyFont="1" applyFill="1" applyBorder="1" applyAlignment="1" applyProtection="1">
      <alignment horizontal="center" vertical="center"/>
      <protection/>
    </xf>
    <xf numFmtId="0" fontId="73" fillId="33" borderId="22" xfId="0" applyFont="1" applyFill="1" applyBorder="1" applyAlignment="1" applyProtection="1">
      <alignment horizontal="center" vertical="center"/>
      <protection/>
    </xf>
    <xf numFmtId="0" fontId="79" fillId="34" borderId="10" xfId="0" applyFont="1" applyFill="1" applyBorder="1" applyAlignment="1" applyProtection="1">
      <alignment horizontal="right"/>
      <protection/>
    </xf>
    <xf numFmtId="0" fontId="73" fillId="34" borderId="10" xfId="0" applyFont="1" applyFill="1" applyBorder="1" applyAlignment="1" applyProtection="1">
      <alignment horizontal="right"/>
      <protection/>
    </xf>
    <xf numFmtId="0" fontId="77" fillId="34" borderId="11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79" fillId="34" borderId="10" xfId="0" applyFont="1" applyFill="1" applyBorder="1" applyAlignment="1" applyProtection="1">
      <alignment horizontal="left"/>
      <protection/>
    </xf>
    <xf numFmtId="0" fontId="73" fillId="34" borderId="10" xfId="0" applyFont="1" applyFill="1" applyBorder="1" applyAlignment="1" applyProtection="1">
      <alignment horizontal="left"/>
      <protection/>
    </xf>
    <xf numFmtId="0" fontId="77" fillId="0" borderId="25" xfId="0" applyFont="1" applyBorder="1" applyAlignment="1" applyProtection="1">
      <alignment horizontal="left" vertical="center"/>
      <protection/>
    </xf>
    <xf numFmtId="0" fontId="77" fillId="0" borderId="20" xfId="0" applyFont="1" applyBorder="1" applyAlignment="1" applyProtection="1">
      <alignment horizontal="left" vertical="center"/>
      <protection/>
    </xf>
    <xf numFmtId="0" fontId="77" fillId="0" borderId="21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77" fillId="0" borderId="25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9" fontId="75" fillId="0" borderId="11" xfId="0" applyNumberFormat="1" applyFont="1" applyBorder="1" applyAlignment="1" applyProtection="1">
      <alignment horizontal="center"/>
      <protection/>
    </xf>
    <xf numFmtId="9" fontId="75" fillId="0" borderId="14" xfId="0" applyNumberFormat="1" applyFont="1" applyBorder="1" applyAlignment="1" applyProtection="1">
      <alignment horizontal="center"/>
      <protection/>
    </xf>
    <xf numFmtId="0" fontId="89" fillId="34" borderId="23" xfId="0" applyFont="1" applyFill="1" applyBorder="1" applyAlignment="1" applyProtection="1">
      <alignment horizontal="center"/>
      <protection/>
    </xf>
    <xf numFmtId="0" fontId="89" fillId="34" borderId="24" xfId="0" applyFont="1" applyFill="1" applyBorder="1" applyAlignment="1" applyProtection="1">
      <alignment horizontal="center"/>
      <protection/>
    </xf>
    <xf numFmtId="0" fontId="89" fillId="34" borderId="22" xfId="0" applyFont="1" applyFill="1" applyBorder="1" applyAlignment="1" applyProtection="1">
      <alignment horizontal="center"/>
      <protection/>
    </xf>
    <xf numFmtId="0" fontId="77" fillId="34" borderId="10" xfId="0" applyFont="1" applyFill="1" applyBorder="1" applyAlignment="1" applyProtection="1">
      <alignment horizontal="center" wrapText="1"/>
      <protection/>
    </xf>
    <xf numFmtId="0" fontId="86" fillId="34" borderId="11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3" fillId="34" borderId="11" xfId="0" applyFont="1" applyFill="1" applyBorder="1" applyAlignment="1" applyProtection="1">
      <alignment vertical="center"/>
      <protection/>
    </xf>
    <xf numFmtId="0" fontId="73" fillId="34" borderId="12" xfId="0" applyFont="1" applyFill="1" applyBorder="1" applyAlignment="1" applyProtection="1">
      <alignment vertical="center"/>
      <protection/>
    </xf>
    <xf numFmtId="0" fontId="73" fillId="34" borderId="14" xfId="0" applyFont="1" applyFill="1" applyBorder="1" applyAlignment="1" applyProtection="1">
      <alignment vertical="center"/>
      <protection/>
    </xf>
    <xf numFmtId="0" fontId="86" fillId="0" borderId="11" xfId="0" applyFont="1" applyFill="1" applyBorder="1" applyAlignment="1" applyProtection="1">
      <alignment vertical="center" wrapText="1"/>
      <protection/>
    </xf>
    <xf numFmtId="0" fontId="76" fillId="0" borderId="12" xfId="0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0" fontId="86" fillId="34" borderId="12" xfId="0" applyFont="1" applyFill="1" applyBorder="1" applyAlignment="1" applyProtection="1">
      <alignment horizontal="left" vertical="center"/>
      <protection/>
    </xf>
    <xf numFmtId="0" fontId="86" fillId="34" borderId="14" xfId="0" applyFont="1" applyFill="1" applyBorder="1" applyAlignment="1" applyProtection="1">
      <alignment horizontal="left" vertical="center"/>
      <protection/>
    </xf>
    <xf numFmtId="0" fontId="86" fillId="34" borderId="11" xfId="0" applyFont="1" applyFill="1" applyBorder="1" applyAlignment="1" applyProtection="1">
      <alignment horizontal="right" vertical="center"/>
      <protection/>
    </xf>
    <xf numFmtId="0" fontId="76" fillId="34" borderId="12" xfId="0" applyFont="1" applyFill="1" applyBorder="1" applyAlignment="1" applyProtection="1">
      <alignment horizontal="right" vertical="center"/>
      <protection/>
    </xf>
    <xf numFmtId="0" fontId="76" fillId="34" borderId="14" xfId="0" applyFont="1" applyFill="1" applyBorder="1" applyAlignment="1" applyProtection="1">
      <alignment horizontal="right" vertical="center"/>
      <protection/>
    </xf>
    <xf numFmtId="0" fontId="86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86" fillId="34" borderId="12" xfId="0" applyFont="1" applyFill="1" applyBorder="1" applyAlignment="1" applyProtection="1">
      <alignment horizontal="right" vertical="center"/>
      <protection/>
    </xf>
    <xf numFmtId="0" fontId="86" fillId="34" borderId="14" xfId="0" applyFont="1" applyFill="1" applyBorder="1" applyAlignment="1" applyProtection="1">
      <alignment horizontal="right" vertical="center"/>
      <protection/>
    </xf>
    <xf numFmtId="0" fontId="86" fillId="34" borderId="11" xfId="0" applyFont="1" applyFill="1" applyBorder="1" applyAlignment="1" applyProtection="1">
      <alignment horizontal="right" vertical="center" wrapText="1"/>
      <protection/>
    </xf>
    <xf numFmtId="0" fontId="86" fillId="0" borderId="11" xfId="0" applyFont="1" applyBorder="1" applyAlignment="1" applyProtection="1">
      <alignment vertical="center" wrapText="1"/>
      <protection/>
    </xf>
    <xf numFmtId="0" fontId="86" fillId="34" borderId="27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73" fillId="33" borderId="12" xfId="0" applyFont="1" applyFill="1" applyBorder="1" applyAlignment="1" applyProtection="1">
      <alignment horizontal="center" vertical="center"/>
      <protection/>
    </xf>
    <xf numFmtId="0" fontId="73" fillId="33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34" borderId="11" xfId="0" applyFont="1" applyFill="1" applyBorder="1" applyAlignment="1" applyProtection="1">
      <alignment horizontal="right" vertical="center" wrapText="1"/>
      <protection/>
    </xf>
    <xf numFmtId="0" fontId="81" fillId="0" borderId="12" xfId="0" applyFont="1" applyBorder="1" applyAlignment="1" applyProtection="1">
      <alignment vertical="center" wrapText="1"/>
      <protection/>
    </xf>
    <xf numFmtId="0" fontId="81" fillId="0" borderId="14" xfId="0" applyFont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right" vertical="center" wrapText="1"/>
      <protection/>
    </xf>
    <xf numFmtId="0" fontId="18" fillId="34" borderId="14" xfId="0" applyFont="1" applyFill="1" applyBorder="1" applyAlignment="1" applyProtection="1">
      <alignment horizontal="right" vertical="center" wrapText="1"/>
      <protection/>
    </xf>
    <xf numFmtId="0" fontId="11" fillId="34" borderId="23" xfId="0" applyFont="1" applyFill="1" applyBorder="1" applyAlignment="1" applyProtection="1">
      <alignment horizontal="right" vertical="center" wrapText="1"/>
      <protection/>
    </xf>
    <xf numFmtId="0" fontId="11" fillId="34" borderId="24" xfId="0" applyFont="1" applyFill="1" applyBorder="1" applyAlignment="1" applyProtection="1">
      <alignment horizontal="right" vertical="center" wrapText="1"/>
      <protection/>
    </xf>
    <xf numFmtId="0" fontId="11" fillId="34" borderId="22" xfId="0" applyFont="1" applyFill="1" applyBorder="1" applyAlignment="1" applyProtection="1">
      <alignment horizontal="right" vertical="center" wrapText="1"/>
      <protection/>
    </xf>
    <xf numFmtId="0" fontId="81" fillId="34" borderId="12" xfId="0" applyFont="1" applyFill="1" applyBorder="1" applyAlignment="1" applyProtection="1">
      <alignment vertical="center" wrapText="1"/>
      <protection/>
    </xf>
    <xf numFmtId="0" fontId="81" fillId="34" borderId="14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3" fontId="20" fillId="34" borderId="11" xfId="0" applyNumberFormat="1" applyFont="1" applyFill="1" applyBorder="1" applyAlignment="1" applyProtection="1">
      <alignment horizontal="center" vertical="center" wrapText="1"/>
      <protection/>
    </xf>
    <xf numFmtId="3" fontId="20" fillId="34" borderId="14" xfId="0" applyNumberFormat="1" applyFont="1" applyFill="1" applyBorder="1" applyAlignment="1" applyProtection="1">
      <alignment horizontal="center" vertical="center" wrapText="1"/>
      <protection/>
    </xf>
    <xf numFmtId="17" fontId="20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wrapText="1"/>
      <protection/>
    </xf>
    <xf numFmtId="3" fontId="11" fillId="34" borderId="11" xfId="0" applyNumberFormat="1" applyFont="1" applyFill="1" applyBorder="1" applyAlignment="1" applyProtection="1">
      <alignment horizontal="center" vertical="center" wrapText="1"/>
      <protection/>
    </xf>
    <xf numFmtId="3" fontId="11" fillId="34" borderId="14" xfId="0" applyNumberFormat="1" applyFont="1" applyFill="1" applyBorder="1" applyAlignment="1" applyProtection="1">
      <alignment horizontal="center" vertical="center" wrapText="1"/>
      <protection/>
    </xf>
    <xf numFmtId="3" fontId="73" fillId="35" borderId="23" xfId="0" applyNumberFormat="1" applyFont="1" applyFill="1" applyBorder="1" applyAlignment="1" applyProtection="1">
      <alignment horizontal="center" vertical="center"/>
      <protection/>
    </xf>
    <xf numFmtId="0" fontId="73" fillId="35" borderId="22" xfId="0" applyFont="1" applyFill="1" applyBorder="1" applyAlignment="1" applyProtection="1">
      <alignment vertical="center"/>
      <protection/>
    </xf>
    <xf numFmtId="0" fontId="11" fillId="38" borderId="11" xfId="0" applyFont="1" applyFill="1" applyBorder="1" applyAlignment="1" applyProtection="1">
      <alignment horizontal="center" vertical="center" wrapText="1"/>
      <protection/>
    </xf>
    <xf numFmtId="0" fontId="29" fillId="38" borderId="12" xfId="0" applyFont="1" applyFill="1" applyBorder="1" applyAlignment="1" applyProtection="1">
      <alignment vertical="center"/>
      <protection/>
    </xf>
    <xf numFmtId="0" fontId="29" fillId="38" borderId="14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horizontal="right" vertical="center"/>
      <protection/>
    </xf>
    <xf numFmtId="0" fontId="0" fillId="35" borderId="29" xfId="0" applyFill="1" applyBorder="1" applyAlignment="1" applyProtection="1">
      <alignment horizontal="right" vertical="center"/>
      <protection/>
    </xf>
    <xf numFmtId="0" fontId="20" fillId="34" borderId="11" xfId="0" applyFont="1" applyFill="1" applyBorder="1" applyAlignment="1" applyProtection="1">
      <alignment horizontal="right" vertical="center" wrapText="1"/>
      <protection/>
    </xf>
    <xf numFmtId="0" fontId="20" fillId="34" borderId="12" xfId="0" applyFont="1" applyFill="1" applyBorder="1" applyAlignment="1" applyProtection="1">
      <alignment horizontal="right" vertical="center" wrapText="1"/>
      <protection/>
    </xf>
    <xf numFmtId="0" fontId="20" fillId="34" borderId="14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="118" zoomScaleNormal="118" zoomScalePageLayoutView="0" workbookViewId="0" topLeftCell="A1">
      <selection activeCell="C48" sqref="C48"/>
    </sheetView>
  </sheetViews>
  <sheetFormatPr defaultColWidth="9.140625" defaultRowHeight="15"/>
  <cols>
    <col min="1" max="1" width="5.140625" style="3" customWidth="1"/>
    <col min="2" max="2" width="36.7109375" style="3" customWidth="1"/>
    <col min="3" max="3" width="10.140625" style="3" customWidth="1"/>
    <col min="4" max="4" width="8.8515625" style="3" customWidth="1"/>
    <col min="5" max="5" width="14.421875" style="3" customWidth="1"/>
    <col min="6" max="6" width="14.7109375" style="3" customWidth="1"/>
    <col min="7" max="7" width="9.140625" style="3" customWidth="1"/>
    <col min="8" max="8" width="10.57421875" style="3" customWidth="1"/>
    <col min="9" max="16384" width="9.140625" style="3" customWidth="1"/>
  </cols>
  <sheetData>
    <row r="1" spans="1:6" ht="15">
      <c r="A1" s="132"/>
      <c r="B1" s="325" t="s">
        <v>115</v>
      </c>
      <c r="C1" s="326"/>
      <c r="D1" s="326"/>
      <c r="E1" s="326"/>
      <c r="F1" s="327"/>
    </row>
    <row r="2" spans="1:6" ht="23.25" customHeight="1">
      <c r="A2" s="132"/>
      <c r="B2" s="328"/>
      <c r="C2" s="329"/>
      <c r="D2" s="329"/>
      <c r="E2" s="329"/>
      <c r="F2" s="330"/>
    </row>
    <row r="3" spans="1:8" ht="15.75">
      <c r="A3" s="132"/>
      <c r="B3" s="331"/>
      <c r="C3" s="332"/>
      <c r="D3" s="332"/>
      <c r="E3" s="332"/>
      <c r="F3" s="333"/>
      <c r="H3" s="4"/>
    </row>
    <row r="4" spans="1:6" ht="60">
      <c r="A4" s="132"/>
      <c r="B4" s="182" t="s">
        <v>89</v>
      </c>
      <c r="C4" s="182" t="s">
        <v>90</v>
      </c>
      <c r="D4" s="183" t="s">
        <v>91</v>
      </c>
      <c r="E4" s="182" t="s">
        <v>356</v>
      </c>
      <c r="F4" s="182" t="s">
        <v>357</v>
      </c>
    </row>
    <row r="5" spans="1:8" ht="19.5" customHeight="1">
      <c r="A5" s="132"/>
      <c r="B5" s="297" t="s">
        <v>17</v>
      </c>
      <c r="C5" s="13"/>
      <c r="D5" s="14"/>
      <c r="E5" s="14"/>
      <c r="F5" s="14"/>
      <c r="H5" s="6"/>
    </row>
    <row r="6" spans="1:6" ht="67.5" customHeight="1">
      <c r="A6" s="132"/>
      <c r="B6" s="296" t="s">
        <v>349</v>
      </c>
      <c r="C6" s="14" t="s">
        <v>24</v>
      </c>
      <c r="D6" s="14">
        <v>323</v>
      </c>
      <c r="E6" s="7"/>
      <c r="F6" s="163">
        <f>D6*E6</f>
        <v>0</v>
      </c>
    </row>
    <row r="7" spans="1:6" ht="78.75" customHeight="1">
      <c r="A7" s="132"/>
      <c r="B7" s="298" t="s">
        <v>0</v>
      </c>
      <c r="C7" s="14" t="s">
        <v>24</v>
      </c>
      <c r="D7" s="14">
        <v>1080</v>
      </c>
      <c r="E7" s="7"/>
      <c r="F7" s="163">
        <f aca="true" t="shared" si="0" ref="F7:F17">D7*E7</f>
        <v>0</v>
      </c>
    </row>
    <row r="8" spans="1:6" ht="63.75" customHeight="1">
      <c r="A8" s="132"/>
      <c r="B8" s="298" t="s">
        <v>1</v>
      </c>
      <c r="C8" s="14" t="s">
        <v>24</v>
      </c>
      <c r="D8" s="14">
        <v>570</v>
      </c>
      <c r="E8" s="7"/>
      <c r="F8" s="163">
        <f t="shared" si="0"/>
        <v>0</v>
      </c>
    </row>
    <row r="9" spans="1:6" ht="49.5" customHeight="1">
      <c r="A9" s="132"/>
      <c r="B9" s="298" t="s">
        <v>27</v>
      </c>
      <c r="C9" s="14" t="s">
        <v>24</v>
      </c>
      <c r="D9" s="14">
        <v>2800</v>
      </c>
      <c r="E9" s="7"/>
      <c r="F9" s="163">
        <f t="shared" si="0"/>
        <v>0</v>
      </c>
    </row>
    <row r="10" spans="1:6" ht="69" customHeight="1">
      <c r="A10" s="132"/>
      <c r="B10" s="298" t="s">
        <v>537</v>
      </c>
      <c r="C10" s="14" t="s">
        <v>24</v>
      </c>
      <c r="D10" s="13">
        <v>62</v>
      </c>
      <c r="E10" s="7"/>
      <c r="F10" s="163">
        <f t="shared" si="0"/>
        <v>0</v>
      </c>
    </row>
    <row r="11" spans="1:6" ht="18.75">
      <c r="A11" s="132"/>
      <c r="B11" s="297" t="s">
        <v>33</v>
      </c>
      <c r="C11" s="14" t="s">
        <v>24</v>
      </c>
      <c r="D11" s="13">
        <v>38</v>
      </c>
      <c r="E11" s="7"/>
      <c r="F11" s="163">
        <f t="shared" si="0"/>
        <v>0</v>
      </c>
    </row>
    <row r="12" spans="1:6" ht="45">
      <c r="A12" s="132"/>
      <c r="B12" s="298" t="s">
        <v>32</v>
      </c>
      <c r="C12" s="14" t="s">
        <v>24</v>
      </c>
      <c r="D12" s="14">
        <v>18</v>
      </c>
      <c r="E12" s="7"/>
      <c r="F12" s="163">
        <f t="shared" si="0"/>
        <v>0</v>
      </c>
    </row>
    <row r="13" spans="1:6" ht="54" customHeight="1">
      <c r="A13" s="132"/>
      <c r="B13" s="298" t="s">
        <v>95</v>
      </c>
      <c r="C13" s="14" t="s">
        <v>24</v>
      </c>
      <c r="D13" s="14">
        <v>103</v>
      </c>
      <c r="E13" s="7"/>
      <c r="F13" s="163">
        <f t="shared" si="0"/>
        <v>0</v>
      </c>
    </row>
    <row r="14" spans="1:6" ht="81.75" customHeight="1">
      <c r="A14" s="132"/>
      <c r="B14" s="298" t="s">
        <v>28</v>
      </c>
      <c r="C14" s="14" t="s">
        <v>25</v>
      </c>
      <c r="D14" s="14">
        <v>11.1</v>
      </c>
      <c r="E14" s="7"/>
      <c r="F14" s="163">
        <f t="shared" si="0"/>
        <v>0</v>
      </c>
    </row>
    <row r="15" spans="1:6" ht="68.25" customHeight="1">
      <c r="A15" s="132"/>
      <c r="B15" s="298" t="s">
        <v>92</v>
      </c>
      <c r="C15" s="15" t="s">
        <v>23</v>
      </c>
      <c r="D15" s="16">
        <v>7</v>
      </c>
      <c r="E15" s="7"/>
      <c r="F15" s="163">
        <f t="shared" si="0"/>
        <v>0</v>
      </c>
    </row>
    <row r="16" spans="1:6" ht="23.25" customHeight="1">
      <c r="A16" s="132"/>
      <c r="B16" s="297" t="s">
        <v>93</v>
      </c>
      <c r="C16" s="15" t="s">
        <v>23</v>
      </c>
      <c r="D16" s="16">
        <v>3</v>
      </c>
      <c r="E16" s="7"/>
      <c r="F16" s="163">
        <f t="shared" si="0"/>
        <v>0</v>
      </c>
    </row>
    <row r="17" spans="1:6" ht="23.25">
      <c r="A17" s="132"/>
      <c r="B17" s="297" t="s">
        <v>94</v>
      </c>
      <c r="C17" s="15" t="s">
        <v>23</v>
      </c>
      <c r="D17" s="16">
        <v>3</v>
      </c>
      <c r="E17" s="7"/>
      <c r="F17" s="163">
        <f t="shared" si="0"/>
        <v>0</v>
      </c>
    </row>
    <row r="18" spans="1:6" ht="15.75">
      <c r="A18" s="132"/>
      <c r="B18" s="1"/>
      <c r="C18" s="334"/>
      <c r="D18" s="335"/>
      <c r="E18" s="163"/>
      <c r="F18" s="163"/>
    </row>
    <row r="19" spans="1:6" ht="15.75">
      <c r="A19" s="132"/>
      <c r="B19" s="18"/>
      <c r="C19" s="318" t="s">
        <v>98</v>
      </c>
      <c r="D19" s="319"/>
      <c r="E19" s="319"/>
      <c r="F19" s="177">
        <f>F6+F7+F8+F9+F10+F11+F12+F13+F14+F15+F16+F17+F18</f>
        <v>0</v>
      </c>
    </row>
    <row r="20" spans="1:6" ht="15.75">
      <c r="A20" s="132"/>
      <c r="B20" s="1"/>
      <c r="C20" s="14"/>
      <c r="D20" s="14"/>
      <c r="E20" s="163"/>
      <c r="F20" s="177"/>
    </row>
    <row r="21" spans="1:6" ht="15.75">
      <c r="A21" s="132"/>
      <c r="B21" s="12" t="s">
        <v>18</v>
      </c>
      <c r="C21" s="14"/>
      <c r="D21" s="14"/>
      <c r="E21" s="163"/>
      <c r="F21" s="163"/>
    </row>
    <row r="22" spans="1:6" ht="63.75" customHeight="1">
      <c r="A22" s="132"/>
      <c r="B22" s="1" t="s">
        <v>29</v>
      </c>
      <c r="C22" s="14" t="s">
        <v>25</v>
      </c>
      <c r="D22" s="14">
        <v>18</v>
      </c>
      <c r="E22" s="7"/>
      <c r="F22" s="163">
        <f>D22*E22</f>
        <v>0</v>
      </c>
    </row>
    <row r="23" spans="1:6" ht="48.75" customHeight="1">
      <c r="A23" s="132"/>
      <c r="B23" s="1" t="s">
        <v>30</v>
      </c>
      <c r="C23" s="14" t="s">
        <v>25</v>
      </c>
      <c r="D23" s="14">
        <v>40</v>
      </c>
      <c r="E23" s="7"/>
      <c r="F23" s="163">
        <f>D23*E23</f>
        <v>0</v>
      </c>
    </row>
    <row r="24" spans="1:6" ht="50.25" customHeight="1">
      <c r="A24" s="132"/>
      <c r="B24" s="1" t="s">
        <v>31</v>
      </c>
      <c r="C24" s="14" t="s">
        <v>24</v>
      </c>
      <c r="D24" s="14">
        <v>80</v>
      </c>
      <c r="E24" s="7"/>
      <c r="F24" s="163">
        <f>D24*E24</f>
        <v>0</v>
      </c>
    </row>
    <row r="25" spans="1:6" ht="15.75">
      <c r="A25" s="132"/>
      <c r="B25" s="1"/>
      <c r="C25" s="14"/>
      <c r="D25" s="14"/>
      <c r="E25" s="163"/>
      <c r="F25" s="163"/>
    </row>
    <row r="26" spans="1:6" ht="17.25" customHeight="1">
      <c r="A26" s="132"/>
      <c r="B26" s="1"/>
      <c r="C26" s="318" t="s">
        <v>99</v>
      </c>
      <c r="D26" s="319"/>
      <c r="E26" s="319"/>
      <c r="F26" s="177">
        <f>SUM(F22:F24)</f>
        <v>0</v>
      </c>
    </row>
    <row r="27" spans="1:6" ht="17.25" customHeight="1">
      <c r="A27" s="132"/>
      <c r="B27" s="1"/>
      <c r="C27" s="17"/>
      <c r="D27" s="2"/>
      <c r="E27" s="2"/>
      <c r="F27" s="177"/>
    </row>
    <row r="28" spans="1:6" ht="15.75">
      <c r="A28" s="132"/>
      <c r="B28" s="12" t="s">
        <v>19</v>
      </c>
      <c r="C28" s="14"/>
      <c r="D28" s="14"/>
      <c r="E28" s="163"/>
      <c r="F28" s="163"/>
    </row>
    <row r="29" spans="1:6" ht="51" customHeight="1">
      <c r="A29" s="132"/>
      <c r="B29" s="298" t="s">
        <v>2</v>
      </c>
      <c r="C29" s="14" t="s">
        <v>24</v>
      </c>
      <c r="D29" s="14">
        <v>323</v>
      </c>
      <c r="E29" s="7"/>
      <c r="F29" s="163">
        <f aca="true" t="shared" si="1" ref="F29:F36">E29*D29</f>
        <v>0</v>
      </c>
    </row>
    <row r="30" spans="1:6" ht="56.25" customHeight="1">
      <c r="A30" s="132"/>
      <c r="B30" s="298" t="s">
        <v>3</v>
      </c>
      <c r="C30" s="14" t="s">
        <v>25</v>
      </c>
      <c r="D30" s="14">
        <v>14</v>
      </c>
      <c r="E30" s="7"/>
      <c r="F30" s="163">
        <f t="shared" si="1"/>
        <v>0</v>
      </c>
    </row>
    <row r="31" spans="1:6" ht="84.75" customHeight="1">
      <c r="A31" s="132"/>
      <c r="B31" s="298" t="s">
        <v>4</v>
      </c>
      <c r="C31" s="14" t="s">
        <v>25</v>
      </c>
      <c r="D31" s="14">
        <v>53</v>
      </c>
      <c r="E31" s="7"/>
      <c r="F31" s="163">
        <f t="shared" si="1"/>
        <v>0</v>
      </c>
    </row>
    <row r="32" spans="1:6" ht="117" customHeight="1">
      <c r="A32" s="132"/>
      <c r="B32" s="298" t="s">
        <v>5</v>
      </c>
      <c r="C32" s="14" t="s">
        <v>25</v>
      </c>
      <c r="D32" s="14">
        <v>31</v>
      </c>
      <c r="E32" s="7"/>
      <c r="F32" s="163">
        <f t="shared" si="1"/>
        <v>0</v>
      </c>
    </row>
    <row r="33" spans="1:6" ht="66.75" customHeight="1">
      <c r="A33" s="132"/>
      <c r="B33" s="298" t="s">
        <v>96</v>
      </c>
      <c r="C33" s="14" t="s">
        <v>25</v>
      </c>
      <c r="D33" s="14">
        <v>39.5</v>
      </c>
      <c r="E33" s="7"/>
      <c r="F33" s="163">
        <f t="shared" si="1"/>
        <v>0</v>
      </c>
    </row>
    <row r="34" spans="1:6" ht="72.75" customHeight="1">
      <c r="A34" s="132"/>
      <c r="B34" s="298" t="s">
        <v>37</v>
      </c>
      <c r="C34" s="13" t="s">
        <v>36</v>
      </c>
      <c r="D34" s="13">
        <v>610</v>
      </c>
      <c r="E34" s="8"/>
      <c r="F34" s="163">
        <f t="shared" si="1"/>
        <v>0</v>
      </c>
    </row>
    <row r="35" spans="1:6" ht="20.25" customHeight="1">
      <c r="A35" s="132"/>
      <c r="B35" s="298" t="s">
        <v>34</v>
      </c>
      <c r="C35" s="13" t="s">
        <v>36</v>
      </c>
      <c r="D35" s="13">
        <v>230</v>
      </c>
      <c r="E35" s="8"/>
      <c r="F35" s="163">
        <f t="shared" si="1"/>
        <v>0</v>
      </c>
    </row>
    <row r="36" spans="1:6" ht="19.5" customHeight="1">
      <c r="A36" s="132"/>
      <c r="B36" s="298" t="s">
        <v>35</v>
      </c>
      <c r="C36" s="13" t="s">
        <v>36</v>
      </c>
      <c r="D36" s="13">
        <v>310</v>
      </c>
      <c r="E36" s="8"/>
      <c r="F36" s="163">
        <f t="shared" si="1"/>
        <v>0</v>
      </c>
    </row>
    <row r="37" spans="1:6" ht="116.25" customHeight="1">
      <c r="A37" s="132"/>
      <c r="B37" s="298" t="s">
        <v>6</v>
      </c>
      <c r="C37" s="14" t="s">
        <v>25</v>
      </c>
      <c r="D37" s="14">
        <v>24.2</v>
      </c>
      <c r="E37" s="7"/>
      <c r="F37" s="163">
        <f>D37*E37</f>
        <v>0</v>
      </c>
    </row>
    <row r="38" spans="1:6" ht="66.75" customHeight="1">
      <c r="A38" s="132"/>
      <c r="B38" s="298" t="s">
        <v>7</v>
      </c>
      <c r="C38" s="14" t="s">
        <v>24</v>
      </c>
      <c r="D38" s="14">
        <v>25</v>
      </c>
      <c r="E38" s="7"/>
      <c r="F38" s="163">
        <f>D38*E38</f>
        <v>0</v>
      </c>
    </row>
    <row r="39" spans="1:6" ht="15.75">
      <c r="A39" s="132"/>
      <c r="B39" s="1"/>
      <c r="C39" s="14"/>
      <c r="D39" s="14"/>
      <c r="E39" s="163"/>
      <c r="F39" s="163"/>
    </row>
    <row r="40" spans="1:6" ht="15.75">
      <c r="A40" s="132"/>
      <c r="B40" s="1"/>
      <c r="C40" s="318" t="s">
        <v>100</v>
      </c>
      <c r="D40" s="319"/>
      <c r="E40" s="319"/>
      <c r="F40" s="177">
        <f>SUM(F29:F38)</f>
        <v>0</v>
      </c>
    </row>
    <row r="41" spans="1:6" ht="15.75">
      <c r="A41" s="132"/>
      <c r="B41" s="1"/>
      <c r="C41" s="14"/>
      <c r="D41" s="14"/>
      <c r="E41" s="163"/>
      <c r="F41" s="177"/>
    </row>
    <row r="42" spans="1:6" ht="15.75">
      <c r="A42" s="132"/>
      <c r="B42" s="12" t="s">
        <v>20</v>
      </c>
      <c r="C42" s="14"/>
      <c r="D42" s="14"/>
      <c r="E42" s="163"/>
      <c r="F42" s="163"/>
    </row>
    <row r="43" spans="1:6" ht="96.75" customHeight="1">
      <c r="A43" s="132"/>
      <c r="B43" s="298" t="s">
        <v>42</v>
      </c>
      <c r="C43" s="13" t="s">
        <v>43</v>
      </c>
      <c r="D43" s="13">
        <v>300</v>
      </c>
      <c r="E43" s="8"/>
      <c r="F43" s="163">
        <f>D43*E43</f>
        <v>0</v>
      </c>
    </row>
    <row r="44" spans="1:6" ht="18" customHeight="1">
      <c r="A44" s="132"/>
      <c r="B44" s="1" t="s">
        <v>39</v>
      </c>
      <c r="C44" s="13" t="s">
        <v>40</v>
      </c>
      <c r="D44" s="13">
        <v>23500</v>
      </c>
      <c r="E44" s="8"/>
      <c r="F44" s="163">
        <f>D44*E44</f>
        <v>0</v>
      </c>
    </row>
    <row r="45" spans="1:6" ht="21.75" customHeight="1">
      <c r="A45" s="132"/>
      <c r="B45" s="1" t="s">
        <v>41</v>
      </c>
      <c r="C45" s="13" t="s">
        <v>40</v>
      </c>
      <c r="D45" s="13">
        <v>2500</v>
      </c>
      <c r="E45" s="8"/>
      <c r="F45" s="163">
        <f>D45*E45</f>
        <v>0</v>
      </c>
    </row>
    <row r="46" spans="1:6" ht="15.75">
      <c r="A46" s="132"/>
      <c r="B46" s="1"/>
      <c r="C46" s="13"/>
      <c r="D46" s="13"/>
      <c r="E46" s="178"/>
      <c r="F46" s="163"/>
    </row>
    <row r="47" spans="1:6" ht="15.75">
      <c r="A47" s="132"/>
      <c r="B47" s="1"/>
      <c r="C47" s="318" t="s">
        <v>101</v>
      </c>
      <c r="D47" s="319"/>
      <c r="E47" s="319"/>
      <c r="F47" s="177">
        <f>SUM(F43:F45)</f>
        <v>0</v>
      </c>
    </row>
    <row r="48" spans="1:6" ht="15.75">
      <c r="A48" s="132"/>
      <c r="B48" s="1"/>
      <c r="C48" s="14"/>
      <c r="D48" s="14"/>
      <c r="E48" s="163"/>
      <c r="F48" s="177"/>
    </row>
    <row r="49" spans="1:6" ht="15.75">
      <c r="A49" s="132"/>
      <c r="B49" s="12" t="s">
        <v>21</v>
      </c>
      <c r="C49" s="14"/>
      <c r="D49" s="14"/>
      <c r="E49" s="163"/>
      <c r="F49" s="163"/>
    </row>
    <row r="50" spans="1:6" ht="154.5" customHeight="1">
      <c r="A50" s="132"/>
      <c r="B50" s="298" t="s">
        <v>88</v>
      </c>
      <c r="C50" s="14" t="s">
        <v>22</v>
      </c>
      <c r="D50" s="14">
        <v>9450</v>
      </c>
      <c r="E50" s="7"/>
      <c r="F50" s="163">
        <f>D50*E50</f>
        <v>0</v>
      </c>
    </row>
    <row r="51" spans="1:6" ht="15.75">
      <c r="A51" s="132"/>
      <c r="B51" s="1"/>
      <c r="C51" s="14"/>
      <c r="D51" s="14"/>
      <c r="E51" s="163"/>
      <c r="F51" s="181"/>
    </row>
    <row r="52" spans="1:6" ht="15.75">
      <c r="A52" s="132"/>
      <c r="B52" s="1"/>
      <c r="C52" s="318" t="s">
        <v>102</v>
      </c>
      <c r="D52" s="319"/>
      <c r="E52" s="319"/>
      <c r="F52" s="177">
        <f>SUM(F50:F51)</f>
        <v>0</v>
      </c>
    </row>
    <row r="53" spans="1:6" ht="15.75">
      <c r="A53" s="132"/>
      <c r="B53" s="1"/>
      <c r="C53" s="14"/>
      <c r="D53" s="14"/>
      <c r="E53" s="163"/>
      <c r="F53" s="163"/>
    </row>
    <row r="54" spans="1:6" ht="15.75">
      <c r="A54" s="132"/>
      <c r="B54" s="12" t="s">
        <v>54</v>
      </c>
      <c r="C54" s="14"/>
      <c r="D54" s="14"/>
      <c r="E54" s="163"/>
      <c r="F54" s="163"/>
    </row>
    <row r="55" spans="1:6" ht="112.5" customHeight="1">
      <c r="A55" s="132"/>
      <c r="B55" s="299" t="s">
        <v>533</v>
      </c>
      <c r="C55" s="14" t="s">
        <v>26</v>
      </c>
      <c r="D55" s="13">
        <v>85</v>
      </c>
      <c r="E55" s="8"/>
      <c r="F55" s="163">
        <f>E55*D55</f>
        <v>0</v>
      </c>
    </row>
    <row r="56" spans="1:6" ht="23.25" customHeight="1">
      <c r="A56" s="132"/>
      <c r="B56" s="297" t="s">
        <v>38</v>
      </c>
      <c r="C56" s="14" t="s">
        <v>26</v>
      </c>
      <c r="D56" s="13">
        <v>385</v>
      </c>
      <c r="E56" s="8"/>
      <c r="F56" s="163">
        <f>E56*D56</f>
        <v>0</v>
      </c>
    </row>
    <row r="57" spans="1:6" ht="99" customHeight="1">
      <c r="A57" s="132"/>
      <c r="B57" s="298" t="s">
        <v>97</v>
      </c>
      <c r="C57" s="14" t="s">
        <v>26</v>
      </c>
      <c r="D57" s="14">
        <v>3800</v>
      </c>
      <c r="E57" s="7"/>
      <c r="F57" s="163">
        <f>E57*D57</f>
        <v>0</v>
      </c>
    </row>
    <row r="58" spans="1:6" ht="54" customHeight="1">
      <c r="A58" s="132"/>
      <c r="B58" s="298" t="s">
        <v>44</v>
      </c>
      <c r="C58" s="14" t="s">
        <v>26</v>
      </c>
      <c r="D58" s="14">
        <v>714</v>
      </c>
      <c r="E58" s="7"/>
      <c r="F58" s="163">
        <f>E58*D58</f>
        <v>0</v>
      </c>
    </row>
    <row r="59" spans="1:6" ht="15.75">
      <c r="A59" s="132"/>
      <c r="B59" s="1"/>
      <c r="C59" s="14"/>
      <c r="D59" s="14"/>
      <c r="E59" s="163"/>
      <c r="F59" s="163"/>
    </row>
    <row r="60" spans="1:6" ht="15.75">
      <c r="A60" s="132"/>
      <c r="B60" s="1"/>
      <c r="C60" s="318" t="s">
        <v>103</v>
      </c>
      <c r="D60" s="319"/>
      <c r="E60" s="319"/>
      <c r="F60" s="177">
        <f>SUM(F55:F58)</f>
        <v>0</v>
      </c>
    </row>
    <row r="61" spans="1:6" ht="15.75">
      <c r="A61" s="132"/>
      <c r="B61" s="1"/>
      <c r="C61" s="14"/>
      <c r="D61" s="14"/>
      <c r="E61" s="163"/>
      <c r="F61" s="177"/>
    </row>
    <row r="62" spans="1:6" ht="15.75">
      <c r="A62" s="132"/>
      <c r="B62" s="12" t="s">
        <v>55</v>
      </c>
      <c r="C62" s="14"/>
      <c r="D62" s="14"/>
      <c r="E62" s="163"/>
      <c r="F62" s="163"/>
    </row>
    <row r="63" spans="1:6" ht="52.5" customHeight="1">
      <c r="A63" s="132"/>
      <c r="B63" s="298" t="s">
        <v>8</v>
      </c>
      <c r="C63" s="14" t="s">
        <v>26</v>
      </c>
      <c r="D63" s="14">
        <v>335</v>
      </c>
      <c r="E63" s="7"/>
      <c r="F63" s="163">
        <f>E63*D63</f>
        <v>0</v>
      </c>
    </row>
    <row r="64" spans="1:6" ht="53.25" customHeight="1">
      <c r="A64" s="132"/>
      <c r="B64" s="298" t="s">
        <v>9</v>
      </c>
      <c r="C64" s="14" t="s">
        <v>26</v>
      </c>
      <c r="D64" s="14">
        <v>35</v>
      </c>
      <c r="E64" s="7"/>
      <c r="F64" s="163">
        <f>E64*D64</f>
        <v>0</v>
      </c>
    </row>
    <row r="65" spans="1:6" ht="99.75" customHeight="1">
      <c r="A65" s="132"/>
      <c r="B65" s="298" t="s">
        <v>446</v>
      </c>
      <c r="C65" s="14" t="s">
        <v>26</v>
      </c>
      <c r="D65" s="14">
        <v>828</v>
      </c>
      <c r="E65" s="7"/>
      <c r="F65" s="163">
        <f>E65*D65</f>
        <v>0</v>
      </c>
    </row>
    <row r="66" spans="1:6" ht="15" customHeight="1">
      <c r="A66" s="132"/>
      <c r="B66" s="1"/>
      <c r="C66" s="14"/>
      <c r="D66" s="14"/>
      <c r="E66" s="163"/>
      <c r="F66" s="163"/>
    </row>
    <row r="67" spans="1:6" ht="17.25" customHeight="1">
      <c r="A67" s="132"/>
      <c r="B67" s="1"/>
      <c r="C67" s="318" t="s">
        <v>104</v>
      </c>
      <c r="D67" s="319"/>
      <c r="E67" s="319"/>
      <c r="F67" s="177">
        <f>SUM(F63:F65)</f>
        <v>0</v>
      </c>
    </row>
    <row r="68" spans="1:6" ht="15" customHeight="1">
      <c r="A68" s="132"/>
      <c r="B68" s="1"/>
      <c r="C68" s="14"/>
      <c r="D68" s="14"/>
      <c r="E68" s="163"/>
      <c r="F68" s="177"/>
    </row>
    <row r="69" spans="1:6" ht="15.75">
      <c r="A69" s="132"/>
      <c r="B69" s="12" t="s">
        <v>56</v>
      </c>
      <c r="C69" s="14"/>
      <c r="D69" s="14"/>
      <c r="E69" s="163"/>
      <c r="F69" s="163"/>
    </row>
    <row r="70" spans="1:6" ht="111.75" customHeight="1">
      <c r="A70" s="132"/>
      <c r="B70" s="298" t="s">
        <v>86</v>
      </c>
      <c r="C70" s="13" t="s">
        <v>85</v>
      </c>
      <c r="D70" s="13">
        <v>8</v>
      </c>
      <c r="E70" s="8"/>
      <c r="F70" s="163">
        <f aca="true" t="shared" si="2" ref="F70:F82">E70*D70</f>
        <v>0</v>
      </c>
    </row>
    <row r="71" spans="1:6" ht="17.25" customHeight="1">
      <c r="A71" s="132"/>
      <c r="B71" s="298" t="s">
        <v>72</v>
      </c>
      <c r="C71" s="13" t="s">
        <v>23</v>
      </c>
      <c r="D71" s="13">
        <v>1</v>
      </c>
      <c r="E71" s="8"/>
      <c r="F71" s="163">
        <f t="shared" si="2"/>
        <v>0</v>
      </c>
    </row>
    <row r="72" spans="1:6" ht="17.25" customHeight="1">
      <c r="A72" s="132"/>
      <c r="B72" s="298" t="s">
        <v>73</v>
      </c>
      <c r="C72" s="13" t="s">
        <v>23</v>
      </c>
      <c r="D72" s="13">
        <v>36</v>
      </c>
      <c r="E72" s="8"/>
      <c r="F72" s="163">
        <f t="shared" si="2"/>
        <v>0</v>
      </c>
    </row>
    <row r="73" spans="1:6" ht="17.25" customHeight="1">
      <c r="A73" s="132"/>
      <c r="B73" s="298" t="s">
        <v>74</v>
      </c>
      <c r="C73" s="13" t="s">
        <v>23</v>
      </c>
      <c r="D73" s="13">
        <v>2</v>
      </c>
      <c r="E73" s="8"/>
      <c r="F73" s="163">
        <f t="shared" si="2"/>
        <v>0</v>
      </c>
    </row>
    <row r="74" spans="1:6" ht="17.25" customHeight="1">
      <c r="A74" s="132"/>
      <c r="B74" s="298" t="s">
        <v>75</v>
      </c>
      <c r="C74" s="13" t="s">
        <v>23</v>
      </c>
      <c r="D74" s="13">
        <v>1</v>
      </c>
      <c r="E74" s="8"/>
      <c r="F74" s="163">
        <f t="shared" si="2"/>
        <v>0</v>
      </c>
    </row>
    <row r="75" spans="1:6" ht="17.25" customHeight="1">
      <c r="A75" s="132"/>
      <c r="B75" s="298" t="s">
        <v>76</v>
      </c>
      <c r="C75" s="13" t="s">
        <v>23</v>
      </c>
      <c r="D75" s="13">
        <v>5</v>
      </c>
      <c r="E75" s="8"/>
      <c r="F75" s="163">
        <f t="shared" si="2"/>
        <v>0</v>
      </c>
    </row>
    <row r="76" spans="1:6" ht="17.25" customHeight="1">
      <c r="A76" s="132"/>
      <c r="B76" s="298" t="s">
        <v>77</v>
      </c>
      <c r="C76" s="13" t="s">
        <v>23</v>
      </c>
      <c r="D76" s="13">
        <v>1</v>
      </c>
      <c r="E76" s="8"/>
      <c r="F76" s="163">
        <f t="shared" si="2"/>
        <v>0</v>
      </c>
    </row>
    <row r="77" spans="1:6" ht="17.25" customHeight="1">
      <c r="A77" s="132"/>
      <c r="B77" s="298" t="s">
        <v>78</v>
      </c>
      <c r="C77" s="13" t="s">
        <v>23</v>
      </c>
      <c r="D77" s="13">
        <v>1</v>
      </c>
      <c r="E77" s="8"/>
      <c r="F77" s="163">
        <f t="shared" si="2"/>
        <v>0</v>
      </c>
    </row>
    <row r="78" spans="1:6" ht="17.25" customHeight="1">
      <c r="A78" s="132"/>
      <c r="B78" s="298" t="s">
        <v>79</v>
      </c>
      <c r="C78" s="13" t="s">
        <v>23</v>
      </c>
      <c r="D78" s="13">
        <v>2</v>
      </c>
      <c r="E78" s="8"/>
      <c r="F78" s="163">
        <f t="shared" si="2"/>
        <v>0</v>
      </c>
    </row>
    <row r="79" spans="1:6" ht="15.75" customHeight="1">
      <c r="A79" s="132"/>
      <c r="B79" s="298" t="s">
        <v>80</v>
      </c>
      <c r="C79" s="13" t="s">
        <v>23</v>
      </c>
      <c r="D79" s="13">
        <v>1</v>
      </c>
      <c r="E79" s="8"/>
      <c r="F79" s="163">
        <f t="shared" si="2"/>
        <v>0</v>
      </c>
    </row>
    <row r="80" spans="1:6" ht="17.25" customHeight="1">
      <c r="A80" s="132"/>
      <c r="B80" s="298" t="s">
        <v>81</v>
      </c>
      <c r="C80" s="13" t="s">
        <v>23</v>
      </c>
      <c r="D80" s="13">
        <v>1</v>
      </c>
      <c r="E80" s="8"/>
      <c r="F80" s="163">
        <f t="shared" si="2"/>
        <v>0</v>
      </c>
    </row>
    <row r="81" spans="1:6" ht="18" customHeight="1">
      <c r="A81" s="132"/>
      <c r="B81" s="298" t="s">
        <v>82</v>
      </c>
      <c r="C81" s="13" t="s">
        <v>23</v>
      </c>
      <c r="D81" s="13">
        <v>2</v>
      </c>
      <c r="E81" s="8"/>
      <c r="F81" s="163">
        <f t="shared" si="2"/>
        <v>0</v>
      </c>
    </row>
    <row r="82" spans="1:6" ht="21.75" customHeight="1">
      <c r="A82" s="132"/>
      <c r="B82" s="298" t="s">
        <v>84</v>
      </c>
      <c r="C82" s="13" t="s">
        <v>23</v>
      </c>
      <c r="D82" s="13">
        <v>26</v>
      </c>
      <c r="E82" s="8"/>
      <c r="F82" s="163">
        <f t="shared" si="2"/>
        <v>0</v>
      </c>
    </row>
    <row r="83" spans="1:6" ht="34.5" customHeight="1">
      <c r="A83" s="132"/>
      <c r="B83" s="298" t="s">
        <v>83</v>
      </c>
      <c r="C83" s="13"/>
      <c r="D83" s="13"/>
      <c r="E83" s="178"/>
      <c r="F83" s="178"/>
    </row>
    <row r="84" spans="1:6" ht="15.75" customHeight="1">
      <c r="A84" s="132"/>
      <c r="B84" s="298"/>
      <c r="C84" s="13"/>
      <c r="D84" s="13"/>
      <c r="E84" s="178"/>
      <c r="F84" s="178"/>
    </row>
    <row r="85" spans="1:6" ht="99" customHeight="1">
      <c r="A85" s="132"/>
      <c r="B85" s="298" t="s">
        <v>71</v>
      </c>
      <c r="C85" s="13" t="s">
        <v>70</v>
      </c>
      <c r="D85" s="13">
        <v>21</v>
      </c>
      <c r="E85" s="8"/>
      <c r="F85" s="163">
        <f>E85*D85</f>
        <v>0</v>
      </c>
    </row>
    <row r="86" spans="1:6" ht="18" customHeight="1">
      <c r="A86" s="132"/>
      <c r="B86" s="298" t="s">
        <v>66</v>
      </c>
      <c r="C86" s="13" t="s">
        <v>65</v>
      </c>
      <c r="D86" s="13">
        <v>10</v>
      </c>
      <c r="E86" s="8"/>
      <c r="F86" s="163">
        <f>E86*D86</f>
        <v>0</v>
      </c>
    </row>
    <row r="87" spans="1:6" ht="17.25" customHeight="1">
      <c r="A87" s="132"/>
      <c r="B87" s="298" t="s">
        <v>69</v>
      </c>
      <c r="C87" s="13" t="s">
        <v>65</v>
      </c>
      <c r="D87" s="13">
        <v>10</v>
      </c>
      <c r="E87" s="8"/>
      <c r="F87" s="163">
        <f>E87*D87</f>
        <v>0</v>
      </c>
    </row>
    <row r="88" spans="1:6" ht="18.75" customHeight="1">
      <c r="A88" s="132"/>
      <c r="B88" s="298" t="s">
        <v>67</v>
      </c>
      <c r="C88" s="13" t="s">
        <v>65</v>
      </c>
      <c r="D88" s="13">
        <v>8</v>
      </c>
      <c r="E88" s="8"/>
      <c r="F88" s="163">
        <f>E88*D88</f>
        <v>0</v>
      </c>
    </row>
    <row r="89" spans="1:6" ht="15" customHeight="1">
      <c r="A89" s="132"/>
      <c r="B89" s="298" t="s">
        <v>68</v>
      </c>
      <c r="C89" s="13" t="s">
        <v>65</v>
      </c>
      <c r="D89" s="13">
        <v>2</v>
      </c>
      <c r="E89" s="8"/>
      <c r="F89" s="163">
        <f>E89*D89</f>
        <v>0</v>
      </c>
    </row>
    <row r="90" spans="1:6" ht="13.5" customHeight="1">
      <c r="A90" s="132"/>
      <c r="B90" s="298"/>
      <c r="C90" s="13"/>
      <c r="D90" s="13"/>
      <c r="E90" s="178"/>
      <c r="F90" s="178"/>
    </row>
    <row r="91" spans="1:6" ht="15.75">
      <c r="A91" s="132"/>
      <c r="B91" s="298"/>
      <c r="C91" s="318" t="s">
        <v>105</v>
      </c>
      <c r="D91" s="319"/>
      <c r="E91" s="319"/>
      <c r="F91" s="177">
        <f>SUM(F70:F90)</f>
        <v>0</v>
      </c>
    </row>
    <row r="92" spans="1:6" ht="15.75">
      <c r="A92" s="132"/>
      <c r="B92" s="298"/>
      <c r="C92" s="14"/>
      <c r="D92" s="14"/>
      <c r="E92" s="163"/>
      <c r="F92" s="177"/>
    </row>
    <row r="93" spans="1:6" ht="21.75" customHeight="1">
      <c r="A93" s="132"/>
      <c r="B93" s="12" t="s">
        <v>106</v>
      </c>
      <c r="C93" s="14"/>
      <c r="D93" s="14"/>
      <c r="E93" s="163"/>
      <c r="F93" s="163"/>
    </row>
    <row r="94" spans="1:6" ht="82.5" customHeight="1">
      <c r="A94" s="132"/>
      <c r="B94" s="298" t="s">
        <v>534</v>
      </c>
      <c r="C94" s="13" t="s">
        <v>47</v>
      </c>
      <c r="D94" s="13">
        <v>185</v>
      </c>
      <c r="E94" s="8"/>
      <c r="F94" s="163">
        <f>E94*D94</f>
        <v>0</v>
      </c>
    </row>
    <row r="95" spans="1:6" ht="20.25" customHeight="1">
      <c r="A95" s="132"/>
      <c r="B95" s="300" t="s">
        <v>46</v>
      </c>
      <c r="C95" s="13" t="s">
        <v>47</v>
      </c>
      <c r="D95" s="19">
        <v>120</v>
      </c>
      <c r="E95" s="9"/>
      <c r="F95" s="180">
        <f>E95*D95</f>
        <v>0</v>
      </c>
    </row>
    <row r="96" spans="1:6" ht="15.75">
      <c r="A96" s="132"/>
      <c r="B96" s="299"/>
      <c r="C96" s="19"/>
      <c r="D96" s="19"/>
      <c r="E96" s="179"/>
      <c r="F96" s="180"/>
    </row>
    <row r="97" spans="1:6" ht="15.75">
      <c r="A97" s="132"/>
      <c r="B97" s="298"/>
      <c r="C97" s="318" t="s">
        <v>107</v>
      </c>
      <c r="D97" s="319"/>
      <c r="E97" s="319"/>
      <c r="F97" s="177">
        <f>SUM(F94:F95)</f>
        <v>0</v>
      </c>
    </row>
    <row r="98" spans="1:6" ht="15.75">
      <c r="A98" s="132"/>
      <c r="B98" s="298"/>
      <c r="C98" s="14"/>
      <c r="D98" s="14"/>
      <c r="E98" s="163"/>
      <c r="F98" s="177"/>
    </row>
    <row r="99" spans="1:6" ht="20.25" customHeight="1">
      <c r="A99" s="132"/>
      <c r="B99" s="12" t="s">
        <v>57</v>
      </c>
      <c r="C99" s="14"/>
      <c r="D99" s="14"/>
      <c r="E99" s="163"/>
      <c r="F99" s="163"/>
    </row>
    <row r="100" spans="1:6" ht="68.25" customHeight="1">
      <c r="A100" s="132"/>
      <c r="B100" s="298" t="s">
        <v>10</v>
      </c>
      <c r="C100" s="14" t="s">
        <v>26</v>
      </c>
      <c r="D100" s="14">
        <v>933</v>
      </c>
      <c r="E100" s="7"/>
      <c r="F100" s="163">
        <f>E100*D100</f>
        <v>0</v>
      </c>
    </row>
    <row r="101" spans="1:6" ht="54" customHeight="1">
      <c r="A101" s="164"/>
      <c r="B101" s="299" t="s">
        <v>45</v>
      </c>
      <c r="C101" s="20" t="s">
        <v>26</v>
      </c>
      <c r="D101" s="20">
        <v>87</v>
      </c>
      <c r="E101" s="10"/>
      <c r="F101" s="180">
        <f>E101*D101</f>
        <v>0</v>
      </c>
    </row>
    <row r="102" spans="1:6" ht="69.75" customHeight="1">
      <c r="A102" s="164"/>
      <c r="B102" s="299" t="s">
        <v>48</v>
      </c>
      <c r="C102" s="20" t="s">
        <v>26</v>
      </c>
      <c r="D102" s="20">
        <v>1400</v>
      </c>
      <c r="E102" s="10"/>
      <c r="F102" s="180">
        <f>E102*D102</f>
        <v>0</v>
      </c>
    </row>
    <row r="103" spans="1:6" ht="18" customHeight="1">
      <c r="A103" s="164"/>
      <c r="B103" s="299"/>
      <c r="C103" s="20"/>
      <c r="D103" s="20"/>
      <c r="E103" s="180"/>
      <c r="F103" s="180"/>
    </row>
    <row r="104" spans="1:6" ht="15.75">
      <c r="A104" s="132"/>
      <c r="B104" s="298"/>
      <c r="C104" s="318" t="s">
        <v>108</v>
      </c>
      <c r="D104" s="319"/>
      <c r="E104" s="319"/>
      <c r="F104" s="177">
        <f>SUM(F100:F102)</f>
        <v>0</v>
      </c>
    </row>
    <row r="105" spans="1:6" ht="15.75">
      <c r="A105" s="132"/>
      <c r="B105" s="298"/>
      <c r="C105" s="14"/>
      <c r="D105" s="14"/>
      <c r="E105" s="163"/>
      <c r="F105" s="177"/>
    </row>
    <row r="106" spans="1:6" ht="19.5" customHeight="1">
      <c r="A106" s="132"/>
      <c r="B106" s="12" t="s">
        <v>58</v>
      </c>
      <c r="C106" s="14"/>
      <c r="D106" s="14"/>
      <c r="E106" s="163"/>
      <c r="F106" s="163"/>
    </row>
    <row r="107" spans="1:6" ht="52.5" customHeight="1">
      <c r="A107" s="132"/>
      <c r="B107" s="298" t="s">
        <v>11</v>
      </c>
      <c r="C107" s="14" t="s">
        <v>26</v>
      </c>
      <c r="D107" s="14">
        <v>3800</v>
      </c>
      <c r="E107" s="7"/>
      <c r="F107" s="163">
        <f>E107*D107</f>
        <v>0</v>
      </c>
    </row>
    <row r="108" spans="1:6" ht="54" customHeight="1">
      <c r="A108" s="132"/>
      <c r="B108" s="298" t="s">
        <v>49</v>
      </c>
      <c r="C108" s="14" t="s">
        <v>26</v>
      </c>
      <c r="D108" s="14">
        <v>3800</v>
      </c>
      <c r="E108" s="7"/>
      <c r="F108" s="163">
        <f>E108*D108</f>
        <v>0</v>
      </c>
    </row>
    <row r="109" spans="1:6" ht="69" customHeight="1">
      <c r="A109" s="132"/>
      <c r="B109" s="298" t="s">
        <v>449</v>
      </c>
      <c r="C109" s="14" t="s">
        <v>26</v>
      </c>
      <c r="D109" s="14">
        <v>1120</v>
      </c>
      <c r="E109" s="7"/>
      <c r="F109" s="163">
        <f>E109*D109</f>
        <v>0</v>
      </c>
    </row>
    <row r="110" spans="1:6" ht="51.75" customHeight="1">
      <c r="A110" s="132"/>
      <c r="B110" s="298" t="s">
        <v>50</v>
      </c>
      <c r="C110" s="14" t="s">
        <v>26</v>
      </c>
      <c r="D110" s="14">
        <v>4920</v>
      </c>
      <c r="E110" s="7"/>
      <c r="F110" s="163">
        <f>E110*D110</f>
        <v>0</v>
      </c>
    </row>
    <row r="111" spans="1:6" ht="15.75">
      <c r="A111" s="132"/>
      <c r="B111" s="298"/>
      <c r="C111" s="14"/>
      <c r="D111" s="14"/>
      <c r="E111" s="163"/>
      <c r="F111" s="163"/>
    </row>
    <row r="112" spans="1:6" ht="15.75">
      <c r="A112" s="132"/>
      <c r="B112" s="298"/>
      <c r="C112" s="323" t="s">
        <v>116</v>
      </c>
      <c r="D112" s="324"/>
      <c r="E112" s="324"/>
      <c r="F112" s="177">
        <f>SUM(F107:F110)</f>
        <v>0</v>
      </c>
    </row>
    <row r="113" spans="1:6" ht="15.75">
      <c r="A113" s="132"/>
      <c r="B113" s="298"/>
      <c r="C113" s="14"/>
      <c r="D113" s="14"/>
      <c r="E113" s="163"/>
      <c r="F113" s="177"/>
    </row>
    <row r="114" spans="2:6" ht="20.25" customHeight="1">
      <c r="B114" s="176" t="s">
        <v>59</v>
      </c>
      <c r="C114" s="5"/>
      <c r="D114" s="5"/>
      <c r="E114" s="7"/>
      <c r="F114" s="163"/>
    </row>
    <row r="115" spans="2:6" ht="81" customHeight="1">
      <c r="B115" s="301" t="s">
        <v>64</v>
      </c>
      <c r="C115" s="5" t="s">
        <v>26</v>
      </c>
      <c r="D115" s="5">
        <v>640</v>
      </c>
      <c r="E115" s="7"/>
      <c r="F115" s="163">
        <f>D115*E115</f>
        <v>0</v>
      </c>
    </row>
    <row r="116" spans="1:6" ht="15.75">
      <c r="A116" s="132"/>
      <c r="B116" s="298"/>
      <c r="C116" s="14"/>
      <c r="D116" s="14"/>
      <c r="E116" s="163"/>
      <c r="F116" s="181"/>
    </row>
    <row r="117" spans="1:6" ht="15.75">
      <c r="A117" s="132"/>
      <c r="B117" s="298"/>
      <c r="C117" s="318" t="s">
        <v>110</v>
      </c>
      <c r="D117" s="319"/>
      <c r="E117" s="319"/>
      <c r="F117" s="177">
        <f>SUM(F115:F116)</f>
        <v>0</v>
      </c>
    </row>
    <row r="118" spans="1:6" ht="15.75">
      <c r="A118" s="132"/>
      <c r="B118" s="298"/>
      <c r="C118" s="14"/>
      <c r="D118" s="14"/>
      <c r="E118" s="163"/>
      <c r="F118" s="163"/>
    </row>
    <row r="119" spans="1:6" ht="15.75">
      <c r="A119" s="132"/>
      <c r="B119" s="12" t="s">
        <v>60</v>
      </c>
      <c r="C119" s="14"/>
      <c r="D119" s="14"/>
      <c r="E119" s="163"/>
      <c r="F119" s="163"/>
    </row>
    <row r="120" spans="1:6" ht="149.25" customHeight="1">
      <c r="A120" s="132"/>
      <c r="B120" s="298" t="s">
        <v>526</v>
      </c>
      <c r="C120" s="14" t="s">
        <v>26</v>
      </c>
      <c r="D120" s="14">
        <v>828</v>
      </c>
      <c r="E120" s="7"/>
      <c r="F120" s="180">
        <f>E120*D120</f>
        <v>0</v>
      </c>
    </row>
    <row r="121" spans="1:6" ht="16.5" customHeight="1">
      <c r="A121" s="132"/>
      <c r="B121" s="298"/>
      <c r="C121" s="14"/>
      <c r="D121" s="14"/>
      <c r="E121" s="163"/>
      <c r="F121" s="177"/>
    </row>
    <row r="122" spans="1:6" ht="18.75" customHeight="1">
      <c r="A122" s="132"/>
      <c r="B122" s="298"/>
      <c r="C122" s="318" t="s">
        <v>109</v>
      </c>
      <c r="D122" s="319"/>
      <c r="E122" s="319"/>
      <c r="F122" s="177">
        <f>SUM(F120:F121)</f>
        <v>0</v>
      </c>
    </row>
    <row r="123" spans="1:6" ht="15.75">
      <c r="A123" s="132"/>
      <c r="B123" s="298"/>
      <c r="C123" s="14"/>
      <c r="D123" s="14"/>
      <c r="E123" s="163"/>
      <c r="F123" s="163"/>
    </row>
    <row r="124" spans="1:6" ht="18.75" customHeight="1">
      <c r="A124" s="132"/>
      <c r="B124" s="297" t="s">
        <v>61</v>
      </c>
      <c r="C124" s="14"/>
      <c r="D124" s="14"/>
      <c r="E124" s="163"/>
      <c r="F124" s="163"/>
    </row>
    <row r="125" spans="1:6" ht="63.75" customHeight="1">
      <c r="A125" s="132"/>
      <c r="B125" s="298" t="s">
        <v>12</v>
      </c>
      <c r="C125" s="14" t="s">
        <v>26</v>
      </c>
      <c r="D125" s="14">
        <v>9</v>
      </c>
      <c r="E125" s="7"/>
      <c r="F125" s="163">
        <f>E125*D125</f>
        <v>0</v>
      </c>
    </row>
    <row r="126" spans="1:6" ht="66" customHeight="1">
      <c r="A126" s="132"/>
      <c r="B126" s="298" t="s">
        <v>13</v>
      </c>
      <c r="C126" s="14" t="s">
        <v>26</v>
      </c>
      <c r="D126" s="14">
        <v>112</v>
      </c>
      <c r="E126" s="7"/>
      <c r="F126" s="163">
        <f>E126*D126</f>
        <v>0</v>
      </c>
    </row>
    <row r="127" spans="1:6" ht="49.5" customHeight="1">
      <c r="A127" s="132"/>
      <c r="B127" s="298" t="s">
        <v>14</v>
      </c>
      <c r="C127" s="14" t="s">
        <v>26</v>
      </c>
      <c r="D127" s="14">
        <v>75</v>
      </c>
      <c r="E127" s="7"/>
      <c r="F127" s="163">
        <f>E127*D127</f>
        <v>0</v>
      </c>
    </row>
    <row r="128" spans="1:6" ht="15.75">
      <c r="A128" s="132"/>
      <c r="B128" s="298"/>
      <c r="C128" s="14"/>
      <c r="D128" s="14"/>
      <c r="E128" s="163"/>
      <c r="F128" s="163"/>
    </row>
    <row r="129" spans="1:6" ht="15.75">
      <c r="A129" s="132"/>
      <c r="B129" s="298"/>
      <c r="C129" s="318" t="s">
        <v>111</v>
      </c>
      <c r="D129" s="319"/>
      <c r="E129" s="319"/>
      <c r="F129" s="177">
        <f>SUM(F125:F127)</f>
        <v>0</v>
      </c>
    </row>
    <row r="130" spans="1:6" ht="15.75">
      <c r="A130" s="132"/>
      <c r="B130" s="298"/>
      <c r="C130" s="14"/>
      <c r="D130" s="14"/>
      <c r="E130" s="163"/>
      <c r="F130" s="177"/>
    </row>
    <row r="131" spans="1:6" ht="20.25" customHeight="1">
      <c r="A131" s="132"/>
      <c r="B131" s="297" t="s">
        <v>62</v>
      </c>
      <c r="C131" s="14"/>
      <c r="D131" s="14"/>
      <c r="E131" s="163"/>
      <c r="F131" s="163"/>
    </row>
    <row r="132" spans="1:6" ht="110.25" customHeight="1">
      <c r="A132" s="132"/>
      <c r="B132" s="298" t="s">
        <v>447</v>
      </c>
      <c r="C132" s="14" t="s">
        <v>26</v>
      </c>
      <c r="D132" s="20">
        <v>830</v>
      </c>
      <c r="E132" s="7"/>
      <c r="F132" s="180">
        <f>E132*D132</f>
        <v>0</v>
      </c>
    </row>
    <row r="133" spans="1:6" ht="15.75">
      <c r="A133" s="132"/>
      <c r="B133" s="298"/>
      <c r="C133" s="14"/>
      <c r="D133" s="20"/>
      <c r="E133" s="163"/>
      <c r="F133" s="177"/>
    </row>
    <row r="134" spans="1:6" ht="15.75">
      <c r="A134" s="132"/>
      <c r="B134" s="298"/>
      <c r="C134" s="318" t="s">
        <v>112</v>
      </c>
      <c r="D134" s="319"/>
      <c r="E134" s="319"/>
      <c r="F134" s="177">
        <f>SUM(F132:F133)</f>
        <v>0</v>
      </c>
    </row>
    <row r="135" spans="1:6" ht="15.75">
      <c r="A135" s="132"/>
      <c r="B135" s="302"/>
      <c r="C135" s="14"/>
      <c r="D135" s="14"/>
      <c r="E135" s="163"/>
      <c r="F135" s="163"/>
    </row>
    <row r="136" spans="1:6" ht="20.25" customHeight="1">
      <c r="A136" s="132"/>
      <c r="B136" s="22" t="s">
        <v>63</v>
      </c>
      <c r="C136" s="14"/>
      <c r="D136" s="14"/>
      <c r="E136" s="163"/>
      <c r="F136" s="163"/>
    </row>
    <row r="137" spans="1:6" ht="84.75" customHeight="1">
      <c r="A137" s="132"/>
      <c r="B137" s="298" t="s">
        <v>448</v>
      </c>
      <c r="C137" s="14" t="s">
        <v>26</v>
      </c>
      <c r="D137" s="14">
        <v>350</v>
      </c>
      <c r="E137" s="7"/>
      <c r="F137" s="163">
        <f aca="true" t="shared" si="3" ref="F137:F143">E137*D137</f>
        <v>0</v>
      </c>
    </row>
    <row r="138" spans="1:6" ht="53.25" customHeight="1">
      <c r="A138" s="132"/>
      <c r="B138" s="298" t="s">
        <v>15</v>
      </c>
      <c r="C138" s="14" t="s">
        <v>26</v>
      </c>
      <c r="D138" s="14">
        <v>90</v>
      </c>
      <c r="E138" s="7"/>
      <c r="F138" s="163">
        <f t="shared" si="3"/>
        <v>0</v>
      </c>
    </row>
    <row r="139" spans="1:6" ht="52.5" customHeight="1">
      <c r="A139" s="132"/>
      <c r="B139" s="298" t="s">
        <v>535</v>
      </c>
      <c r="C139" s="13" t="s">
        <v>53</v>
      </c>
      <c r="D139" s="13">
        <v>26</v>
      </c>
      <c r="E139" s="8"/>
      <c r="F139" s="163">
        <f t="shared" si="3"/>
        <v>0</v>
      </c>
    </row>
    <row r="140" spans="1:6" ht="15.75">
      <c r="A140" s="132"/>
      <c r="B140" s="298" t="s">
        <v>51</v>
      </c>
      <c r="C140" s="13" t="s">
        <v>23</v>
      </c>
      <c r="D140" s="13">
        <v>22</v>
      </c>
      <c r="E140" s="8"/>
      <c r="F140" s="163">
        <f t="shared" si="3"/>
        <v>0</v>
      </c>
    </row>
    <row r="141" spans="1:6" ht="15.75">
      <c r="A141" s="132"/>
      <c r="B141" s="298" t="s">
        <v>536</v>
      </c>
      <c r="C141" s="14" t="s">
        <v>23</v>
      </c>
      <c r="D141" s="13">
        <v>25</v>
      </c>
      <c r="E141" s="8"/>
      <c r="F141" s="163">
        <f t="shared" si="3"/>
        <v>0</v>
      </c>
    </row>
    <row r="142" spans="1:6" ht="15.75">
      <c r="A142" s="132"/>
      <c r="B142" s="298" t="s">
        <v>52</v>
      </c>
      <c r="C142" s="14" t="s">
        <v>23</v>
      </c>
      <c r="D142" s="13">
        <v>21</v>
      </c>
      <c r="E142" s="8"/>
      <c r="F142" s="163">
        <f t="shared" si="3"/>
        <v>0</v>
      </c>
    </row>
    <row r="143" spans="1:6" ht="36" customHeight="1">
      <c r="A143" s="132"/>
      <c r="B143" s="298" t="s">
        <v>16</v>
      </c>
      <c r="C143" s="14" t="s">
        <v>23</v>
      </c>
      <c r="D143" s="14">
        <v>1</v>
      </c>
      <c r="E143" s="7"/>
      <c r="F143" s="163">
        <f t="shared" si="3"/>
        <v>0</v>
      </c>
    </row>
    <row r="144" spans="1:6" ht="15.75">
      <c r="A144" s="132"/>
      <c r="B144" s="1"/>
      <c r="C144" s="14"/>
      <c r="D144" s="14"/>
      <c r="E144" s="163"/>
      <c r="F144" s="163"/>
    </row>
    <row r="145" spans="1:6" ht="15.75">
      <c r="A145" s="132"/>
      <c r="B145" s="1"/>
      <c r="C145" s="318" t="s">
        <v>113</v>
      </c>
      <c r="D145" s="319"/>
      <c r="E145" s="319"/>
      <c r="F145" s="177">
        <f>SUM(F137:F143)</f>
        <v>0</v>
      </c>
    </row>
    <row r="146" spans="1:6" ht="15.75">
      <c r="A146" s="132"/>
      <c r="B146" s="1"/>
      <c r="C146" s="184"/>
      <c r="D146" s="185"/>
      <c r="E146" s="185"/>
      <c r="F146" s="177"/>
    </row>
    <row r="147" spans="1:6" ht="21.75" customHeight="1">
      <c r="A147" s="132"/>
      <c r="B147" s="22" t="s">
        <v>453</v>
      </c>
      <c r="C147" s="184"/>
      <c r="D147" s="185"/>
      <c r="E147" s="185"/>
      <c r="F147" s="287">
        <f>(F145+F134+F129+F122+F117+F112+F104+F97+F91+F67+F60+F52+F47+F40+F26+F19)*0.1</f>
        <v>0</v>
      </c>
    </row>
    <row r="148" spans="1:6" ht="15.75" customHeight="1">
      <c r="A148" s="132"/>
      <c r="B148" s="47"/>
      <c r="C148" s="47"/>
      <c r="D148" s="47"/>
      <c r="E148" s="165"/>
      <c r="F148" s="177"/>
    </row>
    <row r="149" spans="1:7" ht="16.5" customHeight="1">
      <c r="A149" s="132"/>
      <c r="B149" s="47"/>
      <c r="C149" s="320" t="s">
        <v>114</v>
      </c>
      <c r="D149" s="321"/>
      <c r="E149" s="322"/>
      <c r="F149" s="303">
        <f>F147+F145+F134+F129+F122+F117+F112+F104+F97+F91+F67+F60+F52+F47+F40+F26+F19</f>
        <v>0</v>
      </c>
      <c r="G149" s="11"/>
    </row>
    <row r="150" spans="1:6" ht="19.5" customHeight="1">
      <c r="A150" s="132"/>
      <c r="B150" s="132"/>
      <c r="C150" s="132"/>
      <c r="D150" s="132"/>
      <c r="E150" s="246"/>
      <c r="F150" s="247"/>
    </row>
    <row r="151" spans="1:6" ht="18" customHeight="1">
      <c r="A151" s="132"/>
      <c r="B151" s="132"/>
      <c r="C151" s="132"/>
      <c r="D151" s="132"/>
      <c r="E151" s="246"/>
      <c r="F151" s="247"/>
    </row>
    <row r="152" spans="1:6" ht="18" customHeight="1">
      <c r="A152" s="132"/>
      <c r="B152" s="132"/>
      <c r="C152" s="132"/>
      <c r="D152" s="132"/>
      <c r="E152" s="246"/>
      <c r="F152" s="247"/>
    </row>
    <row r="153" spans="1:6" ht="21" customHeight="1">
      <c r="A153" s="132"/>
      <c r="B153" s="132"/>
      <c r="C153" s="132"/>
      <c r="D153" s="132"/>
      <c r="E153" s="246"/>
      <c r="F153" s="247"/>
    </row>
    <row r="154" spans="1:6" ht="15.75" thickBot="1">
      <c r="A154" s="132"/>
      <c r="B154" s="132"/>
      <c r="C154" s="132"/>
      <c r="D154" s="132"/>
      <c r="E154" s="132"/>
      <c r="F154" s="132"/>
    </row>
    <row r="155" spans="1:6" ht="20.25" customHeight="1" thickBot="1">
      <c r="A155" s="248"/>
      <c r="B155" s="249" t="s">
        <v>459</v>
      </c>
      <c r="C155" s="315" t="s">
        <v>358</v>
      </c>
      <c r="D155" s="316"/>
      <c r="E155" s="317"/>
      <c r="F155" s="132"/>
    </row>
    <row r="156" spans="1:6" ht="15.75" thickBot="1">
      <c r="A156" s="250"/>
      <c r="B156" s="308"/>
      <c r="C156" s="309"/>
      <c r="D156" s="309"/>
      <c r="E156" s="310"/>
      <c r="F156" s="132"/>
    </row>
    <row r="157" spans="1:6" ht="16.5" thickBot="1">
      <c r="A157" s="132"/>
      <c r="B157" s="227" t="s">
        <v>345</v>
      </c>
      <c r="C157" s="305">
        <f>F19</f>
        <v>0</v>
      </c>
      <c r="D157" s="306"/>
      <c r="E157" s="307"/>
      <c r="F157" s="251"/>
    </row>
    <row r="158" spans="1:6" ht="16.5" thickBot="1">
      <c r="A158" s="132"/>
      <c r="B158" s="227" t="s">
        <v>346</v>
      </c>
      <c r="C158" s="314">
        <f>F26</f>
        <v>0</v>
      </c>
      <c r="D158" s="306"/>
      <c r="E158" s="307"/>
      <c r="F158" s="251"/>
    </row>
    <row r="159" spans="1:6" ht="16.5" thickBot="1">
      <c r="A159" s="132"/>
      <c r="B159" s="227" t="s">
        <v>19</v>
      </c>
      <c r="C159" s="314">
        <f>F40</f>
        <v>0</v>
      </c>
      <c r="D159" s="306"/>
      <c r="E159" s="307"/>
      <c r="F159" s="132"/>
    </row>
    <row r="160" spans="1:6" ht="16.5" thickBot="1">
      <c r="A160" s="132"/>
      <c r="B160" s="227" t="s">
        <v>20</v>
      </c>
      <c r="C160" s="314">
        <f>F47</f>
        <v>0</v>
      </c>
      <c r="D160" s="306"/>
      <c r="E160" s="307"/>
      <c r="F160" s="132"/>
    </row>
    <row r="161" spans="1:6" ht="16.5" thickBot="1">
      <c r="A161" s="132"/>
      <c r="B161" s="227" t="s">
        <v>21</v>
      </c>
      <c r="C161" s="314">
        <f>F52</f>
        <v>0</v>
      </c>
      <c r="D161" s="306"/>
      <c r="E161" s="307"/>
      <c r="F161" s="132"/>
    </row>
    <row r="162" spans="1:6" ht="16.5" thickBot="1">
      <c r="A162" s="132"/>
      <c r="B162" s="227" t="s">
        <v>54</v>
      </c>
      <c r="C162" s="314">
        <f>F60</f>
        <v>0</v>
      </c>
      <c r="D162" s="306"/>
      <c r="E162" s="307"/>
      <c r="F162" s="132"/>
    </row>
    <row r="163" spans="1:6" ht="16.5" thickBot="1">
      <c r="A163" s="132"/>
      <c r="B163" s="227" t="s">
        <v>55</v>
      </c>
      <c r="C163" s="314">
        <f>F67</f>
        <v>0</v>
      </c>
      <c r="D163" s="306"/>
      <c r="E163" s="307"/>
      <c r="F163" s="132"/>
    </row>
    <row r="164" spans="1:6" ht="16.5" thickBot="1">
      <c r="A164" s="132"/>
      <c r="B164" s="227" t="s">
        <v>56</v>
      </c>
      <c r="C164" s="314">
        <f>F91</f>
        <v>0</v>
      </c>
      <c r="D164" s="306"/>
      <c r="E164" s="307"/>
      <c r="F164" s="132"/>
    </row>
    <row r="165" spans="1:6" ht="16.5" thickBot="1">
      <c r="A165" s="132"/>
      <c r="B165" s="227" t="s">
        <v>347</v>
      </c>
      <c r="C165" s="314">
        <f>F97</f>
        <v>0</v>
      </c>
      <c r="D165" s="306"/>
      <c r="E165" s="307"/>
      <c r="F165" s="132"/>
    </row>
    <row r="166" spans="1:6" ht="16.5" thickBot="1">
      <c r="A166" s="132"/>
      <c r="B166" s="227" t="s">
        <v>57</v>
      </c>
      <c r="C166" s="314">
        <f>F104</f>
        <v>0</v>
      </c>
      <c r="D166" s="306"/>
      <c r="E166" s="307"/>
      <c r="F166" s="132"/>
    </row>
    <row r="167" spans="1:6" ht="16.5" thickBot="1">
      <c r="A167" s="132"/>
      <c r="B167" s="227" t="s">
        <v>58</v>
      </c>
      <c r="C167" s="314">
        <f>F112</f>
        <v>0</v>
      </c>
      <c r="D167" s="306"/>
      <c r="E167" s="307"/>
      <c r="F167" s="132"/>
    </row>
    <row r="168" spans="1:6" ht="16.5" thickBot="1">
      <c r="A168" s="132"/>
      <c r="B168" s="227" t="s">
        <v>59</v>
      </c>
      <c r="C168" s="314">
        <f>F117</f>
        <v>0</v>
      </c>
      <c r="D168" s="306"/>
      <c r="E168" s="307"/>
      <c r="F168" s="132"/>
    </row>
    <row r="169" spans="1:6" ht="16.5" thickBot="1">
      <c r="A169" s="132"/>
      <c r="B169" s="227" t="s">
        <v>60</v>
      </c>
      <c r="C169" s="314">
        <f>F122</f>
        <v>0</v>
      </c>
      <c r="D169" s="306"/>
      <c r="E169" s="307"/>
      <c r="F169" s="132"/>
    </row>
    <row r="170" spans="1:6" ht="16.5" thickBot="1">
      <c r="A170" s="132"/>
      <c r="B170" s="227" t="s">
        <v>61</v>
      </c>
      <c r="C170" s="314">
        <f>F129</f>
        <v>0</v>
      </c>
      <c r="D170" s="306"/>
      <c r="E170" s="307"/>
      <c r="F170" s="132"/>
    </row>
    <row r="171" spans="1:6" ht="16.5" thickBot="1">
      <c r="A171" s="132"/>
      <c r="B171" s="227" t="s">
        <v>62</v>
      </c>
      <c r="C171" s="314">
        <f>F134</f>
        <v>0</v>
      </c>
      <c r="D171" s="306"/>
      <c r="E171" s="307"/>
      <c r="F171" s="132"/>
    </row>
    <row r="172" spans="1:6" ht="16.5" thickBot="1">
      <c r="A172" s="132"/>
      <c r="B172" s="228" t="s">
        <v>63</v>
      </c>
      <c r="C172" s="314">
        <f>F145</f>
        <v>0</v>
      </c>
      <c r="D172" s="306"/>
      <c r="E172" s="307"/>
      <c r="F172" s="132"/>
    </row>
    <row r="173" spans="1:6" ht="16.5" thickBot="1">
      <c r="A173" s="132"/>
      <c r="B173" s="229" t="s">
        <v>460</v>
      </c>
      <c r="C173" s="305">
        <f>F147</f>
        <v>0</v>
      </c>
      <c r="D173" s="306"/>
      <c r="E173" s="307"/>
      <c r="F173" s="132"/>
    </row>
    <row r="174" spans="1:6" ht="15.75" thickBot="1">
      <c r="A174" s="132"/>
      <c r="B174" s="308"/>
      <c r="C174" s="309"/>
      <c r="D174" s="309"/>
      <c r="E174" s="310"/>
      <c r="F174" s="132"/>
    </row>
    <row r="175" spans="1:6" ht="16.5" thickBot="1">
      <c r="A175" s="132"/>
      <c r="B175" s="226" t="s">
        <v>348</v>
      </c>
      <c r="C175" s="311">
        <f>SUM(C157:C173)</f>
        <v>0</v>
      </c>
      <c r="D175" s="312"/>
      <c r="E175" s="313"/>
      <c r="F175" s="132"/>
    </row>
    <row r="176" spans="1:6" ht="15">
      <c r="A176" s="132"/>
      <c r="B176" s="132"/>
      <c r="C176" s="132"/>
      <c r="D176" s="132"/>
      <c r="E176" s="132"/>
      <c r="F176" s="132"/>
    </row>
  </sheetData>
  <sheetProtection password="CE28" sheet="1"/>
  <mergeCells count="41">
    <mergeCell ref="B1:F2"/>
    <mergeCell ref="C52:E52"/>
    <mergeCell ref="C60:E60"/>
    <mergeCell ref="C117:E117"/>
    <mergeCell ref="B3:F3"/>
    <mergeCell ref="C19:E19"/>
    <mergeCell ref="C26:E26"/>
    <mergeCell ref="C40:E40"/>
    <mergeCell ref="C47:E47"/>
    <mergeCell ref="C18:D18"/>
    <mergeCell ref="C134:E134"/>
    <mergeCell ref="C129:E129"/>
    <mergeCell ref="C145:E145"/>
    <mergeCell ref="C149:E149"/>
    <mergeCell ref="C67:E67"/>
    <mergeCell ref="C91:E91"/>
    <mergeCell ref="C97:E97"/>
    <mergeCell ref="C104:E104"/>
    <mergeCell ref="C112:E112"/>
    <mergeCell ref="C122:E122"/>
    <mergeCell ref="C155:E155"/>
    <mergeCell ref="B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73:E173"/>
    <mergeCell ref="B174:E174"/>
    <mergeCell ref="C175:E175"/>
    <mergeCell ref="C167:E167"/>
    <mergeCell ref="C168:E168"/>
    <mergeCell ref="C169:E169"/>
    <mergeCell ref="C170:E170"/>
    <mergeCell ref="C171:E171"/>
    <mergeCell ref="C172:E172"/>
  </mergeCells>
  <printOptions/>
  <pageMargins left="0.5905511811023623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="148" zoomScaleNormal="148" zoomScalePageLayoutView="0" workbookViewId="0" topLeftCell="A70">
      <selection activeCell="E74" sqref="E74"/>
    </sheetView>
  </sheetViews>
  <sheetFormatPr defaultColWidth="9.140625" defaultRowHeight="15"/>
  <cols>
    <col min="1" max="2" width="4.421875" style="132" customWidth="1"/>
    <col min="3" max="3" width="40.57421875" style="132" customWidth="1"/>
    <col min="4" max="4" width="7.140625" style="132" customWidth="1"/>
    <col min="5" max="5" width="7.8515625" style="132" customWidth="1"/>
    <col min="6" max="6" width="11.7109375" style="132" customWidth="1"/>
    <col min="7" max="7" width="11.28125" style="132" customWidth="1"/>
    <col min="8" max="16384" width="9.140625" style="132" customWidth="1"/>
  </cols>
  <sheetData>
    <row r="1" spans="1:7" ht="16.5" thickBot="1">
      <c r="A1" s="162"/>
      <c r="B1" s="162"/>
      <c r="C1" s="162"/>
      <c r="D1" s="162"/>
      <c r="E1" s="162"/>
      <c r="F1" s="162"/>
      <c r="G1" s="162"/>
    </row>
    <row r="2" spans="1:7" ht="18.75" thickBot="1">
      <c r="A2" s="336" t="s">
        <v>117</v>
      </c>
      <c r="B2" s="337"/>
      <c r="C2" s="337"/>
      <c r="D2" s="337"/>
      <c r="E2" s="337"/>
      <c r="F2" s="337"/>
      <c r="G2" s="338"/>
    </row>
    <row r="3" spans="1:7" ht="16.5" thickBot="1">
      <c r="A3" s="162"/>
      <c r="B3" s="162"/>
      <c r="C3" s="162"/>
      <c r="D3" s="162"/>
      <c r="E3" s="162"/>
      <c r="F3" s="162"/>
      <c r="G3" s="162"/>
    </row>
    <row r="4" spans="1:7" ht="39" thickBot="1">
      <c r="A4" s="23" t="s">
        <v>458</v>
      </c>
      <c r="B4" s="161" t="s">
        <v>118</v>
      </c>
      <c r="C4" s="161" t="s">
        <v>119</v>
      </c>
      <c r="D4" s="23" t="s">
        <v>120</v>
      </c>
      <c r="E4" s="161" t="s">
        <v>91</v>
      </c>
      <c r="F4" s="91" t="s">
        <v>354</v>
      </c>
      <c r="G4" s="91" t="s">
        <v>355</v>
      </c>
    </row>
    <row r="5" spans="1:7" ht="15.75">
      <c r="A5" s="26"/>
      <c r="B5" s="14"/>
      <c r="C5" s="14"/>
      <c r="D5" s="13"/>
      <c r="E5" s="14"/>
      <c r="F5" s="13"/>
      <c r="G5" s="13"/>
    </row>
    <row r="6" spans="1:7" ht="17.25" customHeight="1">
      <c r="A6" s="25"/>
      <c r="B6" s="24"/>
      <c r="C6" s="27" t="s">
        <v>123</v>
      </c>
      <c r="D6" s="25"/>
      <c r="E6" s="24"/>
      <c r="F6" s="25"/>
      <c r="G6" s="25"/>
    </row>
    <row r="7" spans="1:7" ht="17.25" customHeight="1">
      <c r="A7" s="14"/>
      <c r="B7" s="24" t="s">
        <v>124</v>
      </c>
      <c r="C7" s="12" t="s">
        <v>125</v>
      </c>
      <c r="D7" s="21"/>
      <c r="E7" s="21"/>
      <c r="F7" s="21"/>
      <c r="G7" s="21"/>
    </row>
    <row r="8" spans="1:7" ht="18.75" customHeight="1">
      <c r="A8" s="14"/>
      <c r="B8" s="14"/>
      <c r="C8" s="1" t="s">
        <v>126</v>
      </c>
      <c r="D8" s="21"/>
      <c r="E8" s="21"/>
      <c r="F8" s="21"/>
      <c r="G8" s="21"/>
    </row>
    <row r="9" spans="1:7" ht="35.25" customHeight="1">
      <c r="A9" s="14">
        <v>1</v>
      </c>
      <c r="B9" s="28" t="s">
        <v>127</v>
      </c>
      <c r="C9" s="1" t="s">
        <v>128</v>
      </c>
      <c r="D9" s="14" t="s">
        <v>129</v>
      </c>
      <c r="E9" s="14">
        <v>20</v>
      </c>
      <c r="F9" s="5"/>
      <c r="G9" s="14">
        <f>E9*F9</f>
        <v>0</v>
      </c>
    </row>
    <row r="10" spans="1:7" ht="108.75" customHeight="1">
      <c r="A10" s="14">
        <v>2</v>
      </c>
      <c r="B10" s="28" t="s">
        <v>130</v>
      </c>
      <c r="C10" s="1" t="s">
        <v>131</v>
      </c>
      <c r="D10" s="14" t="s">
        <v>25</v>
      </c>
      <c r="E10" s="14">
        <v>19.2</v>
      </c>
      <c r="F10" s="5"/>
      <c r="G10" s="14">
        <f aca="true" t="shared" si="0" ref="G10:G15">E10*F10</f>
        <v>0</v>
      </c>
    </row>
    <row r="11" spans="1:7" ht="67.5" customHeight="1">
      <c r="A11" s="14">
        <v>3</v>
      </c>
      <c r="B11" s="28" t="s">
        <v>132</v>
      </c>
      <c r="C11" s="1" t="s">
        <v>133</v>
      </c>
      <c r="D11" s="14" t="s">
        <v>25</v>
      </c>
      <c r="E11" s="14">
        <v>2</v>
      </c>
      <c r="F11" s="5"/>
      <c r="G11" s="14">
        <f t="shared" si="0"/>
        <v>0</v>
      </c>
    </row>
    <row r="12" spans="1:7" ht="48.75" customHeight="1">
      <c r="A12" s="14">
        <v>4</v>
      </c>
      <c r="B12" s="28" t="s">
        <v>134</v>
      </c>
      <c r="C12" s="1" t="s">
        <v>135</v>
      </c>
      <c r="D12" s="14" t="s">
        <v>25</v>
      </c>
      <c r="E12" s="14">
        <v>17</v>
      </c>
      <c r="F12" s="5"/>
      <c r="G12" s="14">
        <f t="shared" si="0"/>
        <v>0</v>
      </c>
    </row>
    <row r="13" spans="1:7" ht="50.25" customHeight="1">
      <c r="A13" s="14">
        <v>5</v>
      </c>
      <c r="B13" s="28" t="s">
        <v>136</v>
      </c>
      <c r="C13" s="1" t="s">
        <v>137</v>
      </c>
      <c r="D13" s="14" t="s">
        <v>25</v>
      </c>
      <c r="E13" s="14">
        <v>2</v>
      </c>
      <c r="F13" s="5"/>
      <c r="G13" s="14">
        <f t="shared" si="0"/>
        <v>0</v>
      </c>
    </row>
    <row r="14" spans="1:7" ht="20.25" customHeight="1">
      <c r="A14" s="14"/>
      <c r="B14" s="28"/>
      <c r="C14" s="1" t="s">
        <v>138</v>
      </c>
      <c r="D14" s="14"/>
      <c r="E14" s="14"/>
      <c r="F14" s="14"/>
      <c r="G14" s="14">
        <f t="shared" si="0"/>
        <v>0</v>
      </c>
    </row>
    <row r="15" spans="1:7" ht="93.75" customHeight="1">
      <c r="A15" s="14"/>
      <c r="B15" s="28" t="s">
        <v>139</v>
      </c>
      <c r="C15" s="1" t="s">
        <v>140</v>
      </c>
      <c r="D15" s="14" t="s">
        <v>129</v>
      </c>
      <c r="E15" s="14">
        <v>68</v>
      </c>
      <c r="F15" s="5"/>
      <c r="G15" s="14">
        <f t="shared" si="0"/>
        <v>0</v>
      </c>
    </row>
    <row r="16" spans="1:7" ht="15.75">
      <c r="A16" s="14"/>
      <c r="B16" s="28"/>
      <c r="C16" s="1"/>
      <c r="D16" s="14"/>
      <c r="E16" s="14"/>
      <c r="F16" s="14"/>
      <c r="G16" s="14"/>
    </row>
    <row r="17" spans="1:7" ht="18" customHeight="1">
      <c r="A17" s="14"/>
      <c r="B17" s="14"/>
      <c r="C17" s="29" t="s">
        <v>141</v>
      </c>
      <c r="D17" s="30"/>
      <c r="E17" s="30"/>
      <c r="F17" s="30"/>
      <c r="G17" s="286">
        <f>SUM(G9:G16)</f>
        <v>0</v>
      </c>
    </row>
    <row r="18" spans="1:7" ht="15.75">
      <c r="A18" s="14"/>
      <c r="B18" s="14"/>
      <c r="C18" s="25"/>
      <c r="D18" s="14"/>
      <c r="E18" s="14"/>
      <c r="F18" s="14"/>
      <c r="G18" s="14"/>
    </row>
    <row r="19" spans="1:7" ht="20.25" customHeight="1">
      <c r="A19" s="14"/>
      <c r="B19" s="24" t="s">
        <v>142</v>
      </c>
      <c r="C19" s="12" t="s">
        <v>143</v>
      </c>
      <c r="D19" s="14"/>
      <c r="E19" s="14"/>
      <c r="F19" s="14"/>
      <c r="G19" s="14"/>
    </row>
    <row r="20" spans="1:7" ht="64.5" customHeight="1">
      <c r="A20" s="14">
        <v>1</v>
      </c>
      <c r="B20" s="28" t="s">
        <v>127</v>
      </c>
      <c r="C20" s="1" t="s">
        <v>144</v>
      </c>
      <c r="D20" s="31"/>
      <c r="E20" s="14"/>
      <c r="F20" s="14"/>
      <c r="G20" s="14"/>
    </row>
    <row r="21" spans="1:7" ht="18.75">
      <c r="A21" s="14"/>
      <c r="B21" s="28"/>
      <c r="C21" s="1" t="s">
        <v>532</v>
      </c>
      <c r="D21" s="31" t="s">
        <v>145</v>
      </c>
      <c r="E21" s="14">
        <v>48</v>
      </c>
      <c r="F21" s="5"/>
      <c r="G21" s="14">
        <f>E21*F21</f>
        <v>0</v>
      </c>
    </row>
    <row r="22" spans="1:7" ht="18.75">
      <c r="A22" s="14"/>
      <c r="B22" s="28"/>
      <c r="C22" s="1" t="s">
        <v>146</v>
      </c>
      <c r="D22" s="31" t="s">
        <v>145</v>
      </c>
      <c r="E22" s="14">
        <v>59</v>
      </c>
      <c r="F22" s="5"/>
      <c r="G22" s="14">
        <f>E22*F22</f>
        <v>0</v>
      </c>
    </row>
    <row r="23" spans="1:7" ht="18.75">
      <c r="A23" s="14"/>
      <c r="B23" s="28"/>
      <c r="C23" s="1" t="s">
        <v>147</v>
      </c>
      <c r="D23" s="31" t="s">
        <v>145</v>
      </c>
      <c r="E23" s="14">
        <v>14</v>
      </c>
      <c r="F23" s="5"/>
      <c r="G23" s="14">
        <f>E23*F23</f>
        <v>0</v>
      </c>
    </row>
    <row r="24" spans="1:7" ht="18.75">
      <c r="A24" s="20"/>
      <c r="B24" s="282"/>
      <c r="C24" s="18" t="s">
        <v>148</v>
      </c>
      <c r="D24" s="283" t="s">
        <v>145</v>
      </c>
      <c r="E24" s="284">
        <v>40</v>
      </c>
      <c r="F24" s="285"/>
      <c r="G24" s="284">
        <f>F24*E24</f>
        <v>0</v>
      </c>
    </row>
    <row r="25" spans="1:7" ht="18.75">
      <c r="A25" s="20"/>
      <c r="B25" s="282"/>
      <c r="C25" s="18" t="s">
        <v>149</v>
      </c>
      <c r="D25" s="283" t="s">
        <v>145</v>
      </c>
      <c r="E25" s="284">
        <v>40</v>
      </c>
      <c r="F25" s="285"/>
      <c r="G25" s="284">
        <f>F25*E25</f>
        <v>0</v>
      </c>
    </row>
    <row r="26" spans="1:7" ht="81.75" customHeight="1">
      <c r="A26" s="14">
        <v>2</v>
      </c>
      <c r="B26" s="28" t="s">
        <v>130</v>
      </c>
      <c r="C26" s="1" t="s">
        <v>150</v>
      </c>
      <c r="D26" s="14"/>
      <c r="E26" s="14"/>
      <c r="F26" s="14"/>
      <c r="G26" s="14"/>
    </row>
    <row r="27" spans="1:7" ht="18.75">
      <c r="A27" s="14"/>
      <c r="B27" s="28"/>
      <c r="C27" s="1" t="s">
        <v>151</v>
      </c>
      <c r="D27" s="31" t="s">
        <v>145</v>
      </c>
      <c r="E27" s="14">
        <v>64</v>
      </c>
      <c r="F27" s="5"/>
      <c r="G27" s="14">
        <f>E27*F27</f>
        <v>0</v>
      </c>
    </row>
    <row r="28" spans="1:7" ht="18.75">
      <c r="A28" s="14"/>
      <c r="B28" s="28"/>
      <c r="C28" s="1" t="s">
        <v>152</v>
      </c>
      <c r="D28" s="31" t="s">
        <v>145</v>
      </c>
      <c r="E28" s="14">
        <v>6</v>
      </c>
      <c r="F28" s="5"/>
      <c r="G28" s="14">
        <f>E28*F28</f>
        <v>0</v>
      </c>
    </row>
    <row r="29" spans="1:7" ht="18.75">
      <c r="A29" s="14"/>
      <c r="B29" s="28"/>
      <c r="C29" s="1" t="s">
        <v>153</v>
      </c>
      <c r="D29" s="31" t="s">
        <v>145</v>
      </c>
      <c r="E29" s="14">
        <v>32</v>
      </c>
      <c r="F29" s="5"/>
      <c r="G29" s="14">
        <f>E29*F29</f>
        <v>0</v>
      </c>
    </row>
    <row r="30" spans="1:7" ht="37.5" customHeight="1">
      <c r="A30" s="14">
        <v>3</v>
      </c>
      <c r="B30" s="28" t="s">
        <v>132</v>
      </c>
      <c r="C30" s="1" t="s">
        <v>154</v>
      </c>
      <c r="D30" s="14"/>
      <c r="E30" s="14"/>
      <c r="F30" s="14"/>
      <c r="G30" s="14"/>
    </row>
    <row r="31" spans="1:7" ht="19.5" customHeight="1">
      <c r="A31" s="14"/>
      <c r="B31" s="28"/>
      <c r="C31" s="1" t="s">
        <v>152</v>
      </c>
      <c r="D31" s="14" t="s">
        <v>157</v>
      </c>
      <c r="E31" s="14">
        <v>7</v>
      </c>
      <c r="F31" s="5"/>
      <c r="G31" s="14">
        <f aca="true" t="shared" si="1" ref="G31:G36">E31*F31</f>
        <v>0</v>
      </c>
    </row>
    <row r="32" spans="1:7" ht="18.75" customHeight="1">
      <c r="A32" s="14"/>
      <c r="B32" s="28"/>
      <c r="C32" s="1" t="s">
        <v>153</v>
      </c>
      <c r="D32" s="14" t="s">
        <v>157</v>
      </c>
      <c r="E32" s="14">
        <v>1</v>
      </c>
      <c r="F32" s="5"/>
      <c r="G32" s="14">
        <f t="shared" si="1"/>
        <v>0</v>
      </c>
    </row>
    <row r="33" spans="1:7" ht="32.25" customHeight="1">
      <c r="A33" s="14">
        <v>4</v>
      </c>
      <c r="B33" s="28" t="s">
        <v>134</v>
      </c>
      <c r="C33" s="1" t="s">
        <v>155</v>
      </c>
      <c r="D33" s="14" t="s">
        <v>157</v>
      </c>
      <c r="E33" s="20">
        <v>5</v>
      </c>
      <c r="F33" s="5"/>
      <c r="G33" s="14">
        <f t="shared" si="1"/>
        <v>0</v>
      </c>
    </row>
    <row r="34" spans="1:7" ht="78" customHeight="1">
      <c r="A34" s="14">
        <v>5</v>
      </c>
      <c r="B34" s="28" t="s">
        <v>136</v>
      </c>
      <c r="C34" s="1" t="s">
        <v>156</v>
      </c>
      <c r="D34" s="14" t="s">
        <v>157</v>
      </c>
      <c r="E34" s="14">
        <v>26</v>
      </c>
      <c r="F34" s="5"/>
      <c r="G34" s="14">
        <f t="shared" si="1"/>
        <v>0</v>
      </c>
    </row>
    <row r="35" spans="1:7" ht="64.5" customHeight="1">
      <c r="A35" s="14">
        <v>6</v>
      </c>
      <c r="B35" s="28" t="s">
        <v>158</v>
      </c>
      <c r="C35" s="1" t="s">
        <v>531</v>
      </c>
      <c r="D35" s="14" t="s">
        <v>157</v>
      </c>
      <c r="E35" s="14">
        <v>7</v>
      </c>
      <c r="F35" s="5"/>
      <c r="G35" s="14">
        <f t="shared" si="1"/>
        <v>0</v>
      </c>
    </row>
    <row r="36" spans="1:7" ht="49.5" customHeight="1">
      <c r="A36" s="14">
        <v>7</v>
      </c>
      <c r="B36" s="28" t="s">
        <v>159</v>
      </c>
      <c r="C36" s="1" t="s">
        <v>445</v>
      </c>
      <c r="D36" s="14" t="s">
        <v>160</v>
      </c>
      <c r="E36" s="14">
        <v>1</v>
      </c>
      <c r="F36" s="5"/>
      <c r="G36" s="14">
        <f t="shared" si="1"/>
        <v>0</v>
      </c>
    </row>
    <row r="37" spans="1:7" ht="15.75">
      <c r="A37" s="14"/>
      <c r="B37" s="28"/>
      <c r="C37" s="1"/>
      <c r="D37" s="14"/>
      <c r="E37" s="14"/>
      <c r="F37" s="14"/>
      <c r="G37" s="14"/>
    </row>
    <row r="38" spans="1:7" ht="20.25" customHeight="1">
      <c r="A38" s="14"/>
      <c r="B38" s="14"/>
      <c r="C38" s="29" t="s">
        <v>141</v>
      </c>
      <c r="D38" s="30"/>
      <c r="E38" s="30"/>
      <c r="F38" s="30"/>
      <c r="G38" s="286">
        <f>SUM(G20:G37)</f>
        <v>0</v>
      </c>
    </row>
    <row r="39" spans="1:7" ht="15.75">
      <c r="A39" s="32"/>
      <c r="B39" s="14"/>
      <c r="C39" s="14"/>
      <c r="D39" s="13"/>
      <c r="E39" s="14"/>
      <c r="F39" s="13"/>
      <c r="G39" s="13"/>
    </row>
    <row r="40" spans="1:7" ht="21.75" customHeight="1">
      <c r="A40" s="32"/>
      <c r="B40" s="24" t="s">
        <v>161</v>
      </c>
      <c r="C40" s="27" t="s">
        <v>162</v>
      </c>
      <c r="D40" s="13"/>
      <c r="E40" s="14"/>
      <c r="F40" s="13"/>
      <c r="G40" s="13"/>
    </row>
    <row r="41" spans="1:7" ht="81" customHeight="1">
      <c r="A41" s="14">
        <v>1</v>
      </c>
      <c r="B41" s="14">
        <v>1</v>
      </c>
      <c r="C41" s="1" t="s">
        <v>163</v>
      </c>
      <c r="D41" s="14" t="s">
        <v>157</v>
      </c>
      <c r="E41" s="14">
        <v>10</v>
      </c>
      <c r="F41" s="5"/>
      <c r="G41" s="14">
        <f>E41*F41</f>
        <v>0</v>
      </c>
    </row>
    <row r="42" spans="1:7" ht="65.25" customHeight="1">
      <c r="A42" s="20">
        <v>2</v>
      </c>
      <c r="B42" s="20">
        <v>2</v>
      </c>
      <c r="C42" s="18" t="s">
        <v>164</v>
      </c>
      <c r="D42" s="20" t="s">
        <v>157</v>
      </c>
      <c r="E42" s="20">
        <v>2</v>
      </c>
      <c r="F42" s="281"/>
      <c r="G42" s="20">
        <f>E42*F42</f>
        <v>0</v>
      </c>
    </row>
    <row r="43" spans="1:7" ht="79.5" customHeight="1">
      <c r="A43" s="14">
        <v>3</v>
      </c>
      <c r="B43" s="14">
        <v>3</v>
      </c>
      <c r="C43" s="1" t="s">
        <v>165</v>
      </c>
      <c r="D43" s="14" t="s">
        <v>157</v>
      </c>
      <c r="E43" s="14">
        <v>13</v>
      </c>
      <c r="F43" s="5"/>
      <c r="G43" s="14">
        <f>E43*F43</f>
        <v>0</v>
      </c>
    </row>
    <row r="44" spans="1:7" ht="52.5" customHeight="1">
      <c r="A44" s="14">
        <v>4</v>
      </c>
      <c r="B44" s="14">
        <v>4</v>
      </c>
      <c r="C44" s="1" t="s">
        <v>166</v>
      </c>
      <c r="D44" s="14" t="s">
        <v>157</v>
      </c>
      <c r="E44" s="14">
        <v>13</v>
      </c>
      <c r="F44" s="5"/>
      <c r="G44" s="14">
        <f>E44*F44</f>
        <v>0</v>
      </c>
    </row>
    <row r="45" spans="1:7" ht="54.75" customHeight="1">
      <c r="A45" s="14">
        <v>5</v>
      </c>
      <c r="B45" s="14">
        <v>5</v>
      </c>
      <c r="C45" s="1" t="s">
        <v>167</v>
      </c>
      <c r="D45" s="14" t="s">
        <v>157</v>
      </c>
      <c r="E45" s="14">
        <v>3</v>
      </c>
      <c r="F45" s="5"/>
      <c r="G45" s="14">
        <f>E45*F45</f>
        <v>0</v>
      </c>
    </row>
    <row r="46" spans="1:7" ht="15.75">
      <c r="A46" s="14"/>
      <c r="B46" s="14"/>
      <c r="C46" s="1"/>
      <c r="D46" s="14"/>
      <c r="E46" s="14"/>
      <c r="F46" s="14"/>
      <c r="G46" s="14"/>
    </row>
    <row r="47" spans="1:7" ht="20.25" customHeight="1">
      <c r="A47" s="14"/>
      <c r="B47" s="14"/>
      <c r="C47" s="29" t="s">
        <v>141</v>
      </c>
      <c r="D47" s="30"/>
      <c r="E47" s="30"/>
      <c r="F47" s="30"/>
      <c r="G47" s="286">
        <f>SUM(G41:G46)</f>
        <v>0</v>
      </c>
    </row>
    <row r="48" spans="1:7" ht="15.75">
      <c r="A48" s="14"/>
      <c r="B48" s="14"/>
      <c r="C48" s="1"/>
      <c r="D48" s="14"/>
      <c r="E48" s="14"/>
      <c r="F48" s="14"/>
      <c r="G48" s="14"/>
    </row>
    <row r="49" spans="1:7" ht="31.5">
      <c r="A49" s="225" t="s">
        <v>458</v>
      </c>
      <c r="B49" s="24" t="s">
        <v>118</v>
      </c>
      <c r="C49" s="24" t="s">
        <v>119</v>
      </c>
      <c r="D49" s="25" t="s">
        <v>120</v>
      </c>
      <c r="E49" s="24" t="s">
        <v>91</v>
      </c>
      <c r="F49" s="25" t="s">
        <v>121</v>
      </c>
      <c r="G49" s="25" t="s">
        <v>122</v>
      </c>
    </row>
    <row r="50" spans="1:7" ht="15.75">
      <c r="A50" s="32"/>
      <c r="B50" s="14"/>
      <c r="C50" s="14"/>
      <c r="D50" s="13"/>
      <c r="E50" s="14"/>
      <c r="F50" s="13"/>
      <c r="G50" s="13"/>
    </row>
    <row r="51" spans="1:7" ht="17.25" customHeight="1">
      <c r="A51" s="32"/>
      <c r="B51" s="14"/>
      <c r="C51" s="27" t="s">
        <v>169</v>
      </c>
      <c r="D51" s="13"/>
      <c r="E51" s="14"/>
      <c r="F51" s="13"/>
      <c r="G51" s="13"/>
    </row>
    <row r="52" spans="1:7" ht="30" customHeight="1">
      <c r="A52" s="14"/>
      <c r="B52" s="24" t="s">
        <v>170</v>
      </c>
      <c r="C52" s="33" t="s">
        <v>171</v>
      </c>
      <c r="D52" s="14"/>
      <c r="E52" s="14"/>
      <c r="F52" s="14"/>
      <c r="G52" s="14"/>
    </row>
    <row r="53" spans="1:7" ht="40.5" customHeight="1">
      <c r="A53" s="14">
        <v>1</v>
      </c>
      <c r="B53" s="28" t="s">
        <v>127</v>
      </c>
      <c r="C53" s="1" t="s">
        <v>128</v>
      </c>
      <c r="D53" s="14" t="s">
        <v>172</v>
      </c>
      <c r="E53" s="14">
        <v>20</v>
      </c>
      <c r="F53" s="5"/>
      <c r="G53" s="14">
        <f>E53*F53</f>
        <v>0</v>
      </c>
    </row>
    <row r="54" spans="1:7" ht="121.5" customHeight="1">
      <c r="A54" s="14">
        <v>2</v>
      </c>
      <c r="B54" s="28" t="s">
        <v>130</v>
      </c>
      <c r="C54" s="1" t="s">
        <v>173</v>
      </c>
      <c r="D54" s="14"/>
      <c r="E54" s="14"/>
      <c r="F54" s="5"/>
      <c r="G54" s="14"/>
    </row>
    <row r="55" spans="1:7" ht="24" customHeight="1">
      <c r="A55" s="14"/>
      <c r="B55" s="28"/>
      <c r="C55" s="1" t="s">
        <v>174</v>
      </c>
      <c r="D55" s="14" t="s">
        <v>25</v>
      </c>
      <c r="E55" s="34">
        <v>15</v>
      </c>
      <c r="F55" s="5"/>
      <c r="G55" s="14">
        <f aca="true" t="shared" si="2" ref="G55:G60">E55*F55</f>
        <v>0</v>
      </c>
    </row>
    <row r="56" spans="1:7" ht="21.75" customHeight="1">
      <c r="A56" s="14"/>
      <c r="B56" s="28"/>
      <c r="C56" s="1" t="s">
        <v>175</v>
      </c>
      <c r="D56" s="14" t="s">
        <v>25</v>
      </c>
      <c r="E56" s="28" t="s">
        <v>176</v>
      </c>
      <c r="F56" s="5"/>
      <c r="G56" s="14">
        <f t="shared" si="2"/>
        <v>0</v>
      </c>
    </row>
    <row r="57" spans="1:7" ht="68.25" customHeight="1">
      <c r="A57" s="14">
        <v>3</v>
      </c>
      <c r="B57" s="28" t="s">
        <v>132</v>
      </c>
      <c r="C57" s="1" t="s">
        <v>177</v>
      </c>
      <c r="D57" s="14" t="s">
        <v>25</v>
      </c>
      <c r="E57" s="14">
        <v>2</v>
      </c>
      <c r="F57" s="5"/>
      <c r="G57" s="14">
        <f t="shared" si="2"/>
        <v>0</v>
      </c>
    </row>
    <row r="58" spans="1:7" ht="51" customHeight="1">
      <c r="A58" s="14">
        <v>4</v>
      </c>
      <c r="B58" s="28" t="s">
        <v>134</v>
      </c>
      <c r="C58" s="1" t="s">
        <v>178</v>
      </c>
      <c r="D58" s="14" t="s">
        <v>25</v>
      </c>
      <c r="E58" s="14">
        <v>17</v>
      </c>
      <c r="F58" s="5"/>
      <c r="G58" s="14">
        <f t="shared" si="2"/>
        <v>0</v>
      </c>
    </row>
    <row r="59" spans="1:7" ht="78.75" customHeight="1">
      <c r="A59" s="14">
        <v>5</v>
      </c>
      <c r="B59" s="28" t="s">
        <v>136</v>
      </c>
      <c r="C59" s="1" t="s">
        <v>179</v>
      </c>
      <c r="D59" s="14"/>
      <c r="E59" s="14"/>
      <c r="F59" s="14"/>
      <c r="G59" s="14"/>
    </row>
    <row r="60" spans="1:7" ht="18.75">
      <c r="A60" s="14"/>
      <c r="B60" s="14"/>
      <c r="C60" s="1" t="s">
        <v>180</v>
      </c>
      <c r="D60" s="14" t="s">
        <v>129</v>
      </c>
      <c r="E60" s="14">
        <v>20</v>
      </c>
      <c r="F60" s="5"/>
      <c r="G60" s="14">
        <f t="shared" si="2"/>
        <v>0</v>
      </c>
    </row>
    <row r="61" spans="1:7" ht="15.75">
      <c r="A61" s="14"/>
      <c r="B61" s="14"/>
      <c r="C61" s="1"/>
      <c r="D61" s="14"/>
      <c r="E61" s="14"/>
      <c r="F61" s="14"/>
      <c r="G61" s="14"/>
    </row>
    <row r="62" spans="1:7" ht="18" customHeight="1">
      <c r="A62" s="14"/>
      <c r="B62" s="14"/>
      <c r="C62" s="29" t="s">
        <v>141</v>
      </c>
      <c r="D62" s="30"/>
      <c r="E62" s="30"/>
      <c r="F62" s="30"/>
      <c r="G62" s="286">
        <f>SUM(G53:G61)</f>
        <v>0</v>
      </c>
    </row>
    <row r="63" spans="1:7" ht="15.75">
      <c r="A63" s="14"/>
      <c r="B63" s="14"/>
      <c r="C63" s="1"/>
      <c r="D63" s="14"/>
      <c r="E63" s="14"/>
      <c r="F63" s="14"/>
      <c r="G63" s="14"/>
    </row>
    <row r="64" spans="1:7" ht="23.25" customHeight="1">
      <c r="A64" s="14"/>
      <c r="B64" s="24" t="s">
        <v>181</v>
      </c>
      <c r="C64" s="33" t="s">
        <v>182</v>
      </c>
      <c r="D64" s="14"/>
      <c r="E64" s="14"/>
      <c r="F64" s="14"/>
      <c r="G64" s="14"/>
    </row>
    <row r="65" spans="1:7" ht="83.25" customHeight="1">
      <c r="A65" s="14">
        <v>1</v>
      </c>
      <c r="B65" s="28" t="s">
        <v>127</v>
      </c>
      <c r="C65" s="1" t="s">
        <v>183</v>
      </c>
      <c r="D65" s="14"/>
      <c r="E65" s="14"/>
      <c r="F65" s="14"/>
      <c r="G65" s="14"/>
    </row>
    <row r="66" spans="1:7" ht="15.75">
      <c r="A66" s="14"/>
      <c r="B66" s="28"/>
      <c r="C66" s="1" t="s">
        <v>184</v>
      </c>
      <c r="D66" s="14" t="s">
        <v>185</v>
      </c>
      <c r="E66" s="14">
        <v>33</v>
      </c>
      <c r="F66" s="5"/>
      <c r="G66" s="14">
        <f>E66*F66</f>
        <v>0</v>
      </c>
    </row>
    <row r="67" spans="1:7" ht="15.75">
      <c r="A67" s="14"/>
      <c r="B67" s="28"/>
      <c r="C67" s="1" t="s">
        <v>186</v>
      </c>
      <c r="D67" s="14" t="s">
        <v>185</v>
      </c>
      <c r="E67" s="14">
        <v>49</v>
      </c>
      <c r="F67" s="5"/>
      <c r="G67" s="14">
        <f aca="true" t="shared" si="3" ref="G67:G74">E67*F67</f>
        <v>0</v>
      </c>
    </row>
    <row r="68" spans="1:7" ht="15.75">
      <c r="A68" s="14"/>
      <c r="B68" s="28"/>
      <c r="C68" s="1" t="s">
        <v>187</v>
      </c>
      <c r="D68" s="14" t="s">
        <v>185</v>
      </c>
      <c r="E68" s="14">
        <v>40</v>
      </c>
      <c r="F68" s="5"/>
      <c r="G68" s="14">
        <f t="shared" si="3"/>
        <v>0</v>
      </c>
    </row>
    <row r="69" spans="1:7" ht="15.75">
      <c r="A69" s="14"/>
      <c r="B69" s="28"/>
      <c r="C69" s="1" t="s">
        <v>180</v>
      </c>
      <c r="D69" s="14" t="s">
        <v>185</v>
      </c>
      <c r="E69" s="14">
        <v>22</v>
      </c>
      <c r="F69" s="5"/>
      <c r="G69" s="14">
        <f t="shared" si="3"/>
        <v>0</v>
      </c>
    </row>
    <row r="70" spans="1:7" ht="62.25" customHeight="1">
      <c r="A70" s="14">
        <v>2</v>
      </c>
      <c r="B70" s="28" t="s">
        <v>130</v>
      </c>
      <c r="C70" s="1" t="s">
        <v>538</v>
      </c>
      <c r="D70" s="14"/>
      <c r="E70" s="14"/>
      <c r="F70" s="14"/>
      <c r="G70" s="14"/>
    </row>
    <row r="71" spans="1:7" ht="15.75">
      <c r="A71" s="14"/>
      <c r="B71" s="28"/>
      <c r="C71" s="1" t="s">
        <v>187</v>
      </c>
      <c r="D71" s="14" t="s">
        <v>157</v>
      </c>
      <c r="E71" s="14">
        <v>1</v>
      </c>
      <c r="F71" s="5"/>
      <c r="G71" s="14">
        <f t="shared" si="3"/>
        <v>0</v>
      </c>
    </row>
    <row r="72" spans="1:7" ht="15.75">
      <c r="A72" s="14"/>
      <c r="B72" s="28"/>
      <c r="C72" s="1"/>
      <c r="D72" s="14"/>
      <c r="E72" s="14"/>
      <c r="F72" s="14"/>
      <c r="G72" s="14"/>
    </row>
    <row r="73" spans="1:7" ht="36" customHeight="1">
      <c r="A73" s="14">
        <v>3</v>
      </c>
      <c r="B73" s="28" t="s">
        <v>132</v>
      </c>
      <c r="C73" s="1" t="s">
        <v>188</v>
      </c>
      <c r="D73" s="14"/>
      <c r="E73" s="14"/>
      <c r="F73" s="14"/>
      <c r="G73" s="14"/>
    </row>
    <row r="74" spans="1:7" ht="15.75">
      <c r="A74" s="14"/>
      <c r="B74" s="14"/>
      <c r="C74" s="1" t="s">
        <v>186</v>
      </c>
      <c r="D74" s="14" t="s">
        <v>157</v>
      </c>
      <c r="E74" s="14">
        <v>9</v>
      </c>
      <c r="F74" s="5"/>
      <c r="G74" s="14">
        <f t="shared" si="3"/>
        <v>0</v>
      </c>
    </row>
    <row r="75" spans="1:7" ht="15.75">
      <c r="A75" s="14"/>
      <c r="B75" s="14"/>
      <c r="C75" s="1"/>
      <c r="D75" s="14"/>
      <c r="E75" s="14"/>
      <c r="F75" s="14"/>
      <c r="G75" s="14"/>
    </row>
    <row r="76" spans="1:7" ht="19.5" customHeight="1">
      <c r="A76" s="14"/>
      <c r="B76" s="14"/>
      <c r="C76" s="29" t="s">
        <v>141</v>
      </c>
      <c r="D76" s="30"/>
      <c r="E76" s="30"/>
      <c r="F76" s="30"/>
      <c r="G76" s="286">
        <f>SUM(G66:G75)</f>
        <v>0</v>
      </c>
    </row>
    <row r="77" spans="1:7" ht="15.75">
      <c r="A77" s="14"/>
      <c r="B77" s="14"/>
      <c r="C77" s="35"/>
      <c r="D77" s="14"/>
      <c r="E77" s="14"/>
      <c r="F77" s="14"/>
      <c r="G77" s="24"/>
    </row>
    <row r="78" spans="1:7" ht="15.75">
      <c r="A78" s="14"/>
      <c r="B78" s="24" t="s">
        <v>457</v>
      </c>
      <c r="C78" s="33" t="s">
        <v>454</v>
      </c>
      <c r="D78" s="14"/>
      <c r="E78" s="14"/>
      <c r="F78" s="14"/>
      <c r="G78" s="287">
        <f>(G17+G38+G47+G62+G76)*0.1</f>
        <v>0</v>
      </c>
    </row>
    <row r="79" spans="1:7" ht="15.75">
      <c r="A79" s="21"/>
      <c r="B79" s="21"/>
      <c r="C79" s="21"/>
      <c r="D79" s="21"/>
      <c r="E79" s="21"/>
      <c r="F79" s="21"/>
      <c r="G79" s="21"/>
    </row>
    <row r="80" spans="1:7" ht="15.75">
      <c r="A80" s="21"/>
      <c r="B80" s="21"/>
      <c r="C80" s="339" t="s">
        <v>87</v>
      </c>
      <c r="D80" s="339"/>
      <c r="E80" s="339"/>
      <c r="F80" s="339"/>
      <c r="G80" s="287">
        <f>G17+G38+G47+G62+G76+G78</f>
        <v>0</v>
      </c>
    </row>
    <row r="81" spans="1:7" ht="15.75">
      <c r="A81" s="162"/>
      <c r="B81" s="162"/>
      <c r="C81" s="162"/>
      <c r="D81" s="162"/>
      <c r="E81" s="162"/>
      <c r="F81" s="162"/>
      <c r="G81" s="162"/>
    </row>
    <row r="82" spans="1:7" ht="15.75">
      <c r="A82" s="162"/>
      <c r="B82" s="162"/>
      <c r="C82" s="162"/>
      <c r="D82" s="162"/>
      <c r="E82" s="162"/>
      <c r="F82" s="162"/>
      <c r="G82" s="162"/>
    </row>
  </sheetData>
  <sheetProtection password="CE28" sheet="1"/>
  <mergeCells count="2">
    <mergeCell ref="A2:G2"/>
    <mergeCell ref="C80:F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2"/>
  <sheetViews>
    <sheetView zoomScale="138" zoomScaleNormal="138" zoomScalePageLayoutView="0" workbookViewId="0" topLeftCell="A124">
      <selection activeCell="F125" sqref="F125"/>
    </sheetView>
  </sheetViews>
  <sheetFormatPr defaultColWidth="9.140625" defaultRowHeight="22.5" customHeight="1"/>
  <cols>
    <col min="1" max="1" width="5.140625" style="3" customWidth="1"/>
    <col min="2" max="2" width="4.421875" style="3" customWidth="1"/>
    <col min="3" max="3" width="32.00390625" style="3" customWidth="1"/>
    <col min="4" max="4" width="7.421875" style="3" customWidth="1"/>
    <col min="5" max="5" width="9.7109375" style="3" customWidth="1"/>
    <col min="6" max="6" width="13.8515625" style="3" customWidth="1"/>
    <col min="7" max="7" width="14.7109375" style="3" customWidth="1"/>
    <col min="8" max="16384" width="9.140625" style="3" customWidth="1"/>
  </cols>
  <sheetData>
    <row r="2" spans="1:7" ht="30" customHeight="1">
      <c r="A2" s="363" t="s">
        <v>294</v>
      </c>
      <c r="B2" s="364"/>
      <c r="C2" s="364"/>
      <c r="D2" s="364"/>
      <c r="E2" s="364"/>
      <c r="F2" s="364"/>
      <c r="G2" s="365"/>
    </row>
    <row r="3" spans="1:7" ht="14.25" customHeight="1" thickBot="1">
      <c r="A3" s="132"/>
      <c r="B3" s="132"/>
      <c r="C3" s="132"/>
      <c r="D3" s="132"/>
      <c r="E3" s="132"/>
      <c r="F3" s="132"/>
      <c r="G3" s="132"/>
    </row>
    <row r="4" spans="1:7" ht="39" customHeight="1" thickBot="1">
      <c r="A4" s="133" t="s">
        <v>189</v>
      </c>
      <c r="B4" s="134" t="s">
        <v>118</v>
      </c>
      <c r="C4" s="134" t="s">
        <v>119</v>
      </c>
      <c r="D4" s="133" t="s">
        <v>120</v>
      </c>
      <c r="E4" s="134" t="s">
        <v>190</v>
      </c>
      <c r="F4" s="91" t="s">
        <v>352</v>
      </c>
      <c r="G4" s="91" t="s">
        <v>353</v>
      </c>
    </row>
    <row r="5" spans="1:7" ht="18" customHeight="1">
      <c r="A5" s="135"/>
      <c r="B5" s="136"/>
      <c r="C5" s="136"/>
      <c r="D5" s="136"/>
      <c r="E5" s="136"/>
      <c r="F5" s="137"/>
      <c r="G5" s="138"/>
    </row>
    <row r="6" spans="1:7" ht="22.5" customHeight="1">
      <c r="A6" s="90" t="s">
        <v>191</v>
      </c>
      <c r="B6" s="354" t="s">
        <v>192</v>
      </c>
      <c r="C6" s="347"/>
      <c r="D6" s="347"/>
      <c r="E6" s="347"/>
      <c r="F6" s="348"/>
      <c r="G6" s="47"/>
    </row>
    <row r="7" spans="1:7" ht="22.5" customHeight="1">
      <c r="A7" s="157"/>
      <c r="B7" s="354" t="s">
        <v>193</v>
      </c>
      <c r="C7" s="347"/>
      <c r="D7" s="347"/>
      <c r="E7" s="347"/>
      <c r="F7" s="348"/>
      <c r="G7" s="160"/>
    </row>
    <row r="8" spans="1:7" ht="216" customHeight="1">
      <c r="A8" s="37" t="s">
        <v>194</v>
      </c>
      <c r="B8" s="38">
        <v>1</v>
      </c>
      <c r="C8" s="39" t="s">
        <v>195</v>
      </c>
      <c r="D8" s="40" t="s">
        <v>23</v>
      </c>
      <c r="E8" s="38">
        <v>1</v>
      </c>
      <c r="F8" s="36"/>
      <c r="G8" s="38">
        <f aca="true" t="shared" si="0" ref="G8:G16">E8*F8</f>
        <v>0</v>
      </c>
    </row>
    <row r="9" spans="1:7" ht="212.25" customHeight="1">
      <c r="A9" s="41" t="s">
        <v>196</v>
      </c>
      <c r="B9" s="38">
        <v>2</v>
      </c>
      <c r="C9" s="42" t="s">
        <v>197</v>
      </c>
      <c r="D9" s="40" t="s">
        <v>23</v>
      </c>
      <c r="E9" s="38">
        <v>1</v>
      </c>
      <c r="F9" s="36"/>
      <c r="G9" s="38">
        <f t="shared" si="0"/>
        <v>0</v>
      </c>
    </row>
    <row r="10" spans="1:7" ht="186.75" customHeight="1">
      <c r="A10" s="43"/>
      <c r="B10" s="38">
        <v>3</v>
      </c>
      <c r="C10" s="44" t="s">
        <v>198</v>
      </c>
      <c r="D10" s="40" t="s">
        <v>23</v>
      </c>
      <c r="E10" s="38">
        <v>1</v>
      </c>
      <c r="F10" s="36"/>
      <c r="G10" s="38">
        <f t="shared" si="0"/>
        <v>0</v>
      </c>
    </row>
    <row r="11" spans="1:7" ht="156.75" customHeight="1">
      <c r="A11" s="45"/>
      <c r="B11" s="38">
        <v>4</v>
      </c>
      <c r="C11" s="39" t="s">
        <v>199</v>
      </c>
      <c r="D11" s="40" t="s">
        <v>23</v>
      </c>
      <c r="E11" s="38">
        <v>1</v>
      </c>
      <c r="F11" s="36"/>
      <c r="G11" s="38">
        <f t="shared" si="0"/>
        <v>0</v>
      </c>
    </row>
    <row r="12" spans="1:7" ht="144.75" customHeight="1">
      <c r="A12" s="43"/>
      <c r="B12" s="38">
        <v>5</v>
      </c>
      <c r="C12" s="39" t="s">
        <v>200</v>
      </c>
      <c r="D12" s="40" t="s">
        <v>23</v>
      </c>
      <c r="E12" s="38">
        <v>1</v>
      </c>
      <c r="F12" s="36"/>
      <c r="G12" s="38">
        <f t="shared" si="0"/>
        <v>0</v>
      </c>
    </row>
    <row r="13" spans="1:7" ht="141" customHeight="1">
      <c r="A13" s="45"/>
      <c r="B13" s="38">
        <v>6</v>
      </c>
      <c r="C13" s="39" t="s">
        <v>201</v>
      </c>
      <c r="D13" s="40" t="s">
        <v>23</v>
      </c>
      <c r="E13" s="38">
        <v>1</v>
      </c>
      <c r="F13" s="36"/>
      <c r="G13" s="38">
        <f t="shared" si="0"/>
        <v>0</v>
      </c>
    </row>
    <row r="14" spans="1:7" ht="232.5" customHeight="1">
      <c r="A14" s="45"/>
      <c r="B14" s="38">
        <v>7</v>
      </c>
      <c r="C14" s="39" t="s">
        <v>202</v>
      </c>
      <c r="D14" s="40" t="s">
        <v>23</v>
      </c>
      <c r="E14" s="38">
        <v>1</v>
      </c>
      <c r="F14" s="36"/>
      <c r="G14" s="38">
        <f t="shared" si="0"/>
        <v>0</v>
      </c>
    </row>
    <row r="15" spans="1:7" ht="126.75" customHeight="1">
      <c r="A15" s="45"/>
      <c r="B15" s="38">
        <v>8</v>
      </c>
      <c r="C15" s="39" t="s">
        <v>203</v>
      </c>
      <c r="D15" s="40" t="s">
        <v>23</v>
      </c>
      <c r="E15" s="38">
        <v>1</v>
      </c>
      <c r="F15" s="36"/>
      <c r="G15" s="38">
        <f t="shared" si="0"/>
        <v>0</v>
      </c>
    </row>
    <row r="16" spans="1:7" ht="81" customHeight="1">
      <c r="A16" s="46"/>
      <c r="B16" s="38">
        <v>9</v>
      </c>
      <c r="C16" s="39" t="s">
        <v>204</v>
      </c>
      <c r="D16" s="40" t="s">
        <v>205</v>
      </c>
      <c r="E16" s="38">
        <v>1</v>
      </c>
      <c r="F16" s="36"/>
      <c r="G16" s="38">
        <f t="shared" si="0"/>
        <v>0</v>
      </c>
    </row>
    <row r="17" spans="1:7" ht="18" customHeight="1">
      <c r="A17" s="46"/>
      <c r="B17" s="38"/>
      <c r="C17" s="39"/>
      <c r="D17" s="40"/>
      <c r="E17" s="38"/>
      <c r="F17" s="38"/>
      <c r="G17" s="38"/>
    </row>
    <row r="18" spans="1:7" ht="22.5" customHeight="1">
      <c r="A18" s="159"/>
      <c r="B18" s="157"/>
      <c r="C18" s="359" t="s">
        <v>206</v>
      </c>
      <c r="D18" s="357"/>
      <c r="E18" s="357"/>
      <c r="F18" s="358"/>
      <c r="G18" s="145">
        <f>SUM(G8:G16)</f>
        <v>0</v>
      </c>
    </row>
    <row r="19" spans="1:7" ht="18" customHeight="1">
      <c r="A19" s="46"/>
      <c r="B19" s="139"/>
      <c r="C19" s="158"/>
      <c r="D19" s="156"/>
      <c r="E19" s="156"/>
      <c r="F19" s="156"/>
      <c r="G19" s="278"/>
    </row>
    <row r="20" spans="1:7" ht="22.5" customHeight="1">
      <c r="A20" s="159"/>
      <c r="B20" s="360" t="s">
        <v>207</v>
      </c>
      <c r="C20" s="355"/>
      <c r="D20" s="355"/>
      <c r="E20" s="355"/>
      <c r="F20" s="355"/>
      <c r="G20" s="356"/>
    </row>
    <row r="21" spans="1:7" ht="97.5" customHeight="1">
      <c r="A21" s="46"/>
      <c r="B21" s="38">
        <v>1</v>
      </c>
      <c r="C21" s="39" t="s">
        <v>208</v>
      </c>
      <c r="D21" s="40" t="s">
        <v>209</v>
      </c>
      <c r="E21" s="38">
        <v>16</v>
      </c>
      <c r="F21" s="36"/>
      <c r="G21" s="38">
        <f>E21*F21</f>
        <v>0</v>
      </c>
    </row>
    <row r="22" spans="1:7" ht="128.25" customHeight="1">
      <c r="A22" s="46"/>
      <c r="B22" s="38">
        <v>2</v>
      </c>
      <c r="C22" s="39" t="s">
        <v>210</v>
      </c>
      <c r="D22" s="40" t="s">
        <v>209</v>
      </c>
      <c r="E22" s="38">
        <v>54</v>
      </c>
      <c r="F22" s="36"/>
      <c r="G22" s="38">
        <f>E22*F22</f>
        <v>0</v>
      </c>
    </row>
    <row r="23" spans="1:7" ht="127.5" customHeight="1">
      <c r="A23" s="46"/>
      <c r="B23" s="38">
        <v>3</v>
      </c>
      <c r="C23" s="39" t="s">
        <v>211</v>
      </c>
      <c r="D23" s="40" t="s">
        <v>209</v>
      </c>
      <c r="E23" s="38">
        <v>22</v>
      </c>
      <c r="F23" s="36"/>
      <c r="G23" s="38">
        <f>E23*F23</f>
        <v>0</v>
      </c>
    </row>
    <row r="24" spans="1:7" ht="126.75" customHeight="1">
      <c r="A24" s="62"/>
      <c r="B24" s="38">
        <v>4</v>
      </c>
      <c r="C24" s="39" t="s">
        <v>212</v>
      </c>
      <c r="D24" s="40" t="s">
        <v>209</v>
      </c>
      <c r="E24" s="38">
        <v>26</v>
      </c>
      <c r="F24" s="36"/>
      <c r="G24" s="38">
        <f>E24*F24</f>
        <v>0</v>
      </c>
    </row>
    <row r="25" spans="1:7" ht="17.25" customHeight="1">
      <c r="A25" s="62"/>
      <c r="B25" s="38"/>
      <c r="C25" s="39"/>
      <c r="D25" s="40"/>
      <c r="E25" s="38"/>
      <c r="F25" s="38"/>
      <c r="G25" s="38"/>
    </row>
    <row r="26" spans="1:7" ht="22.5" customHeight="1">
      <c r="A26" s="47"/>
      <c r="B26" s="143"/>
      <c r="C26" s="359" t="s">
        <v>213</v>
      </c>
      <c r="D26" s="357"/>
      <c r="E26" s="357"/>
      <c r="F26" s="358"/>
      <c r="G26" s="2">
        <f>SUM(G21:G24)</f>
        <v>0</v>
      </c>
    </row>
    <row r="27" spans="1:7" ht="15.75" customHeight="1">
      <c r="A27" s="47"/>
      <c r="B27" s="143"/>
      <c r="C27" s="158"/>
      <c r="D27" s="156"/>
      <c r="E27" s="156"/>
      <c r="F27" s="156"/>
      <c r="G27" s="218"/>
    </row>
    <row r="28" spans="1:7" ht="22.5" customHeight="1">
      <c r="A28" s="47"/>
      <c r="B28" s="346" t="s">
        <v>214</v>
      </c>
      <c r="C28" s="347"/>
      <c r="D28" s="347"/>
      <c r="E28" s="347"/>
      <c r="F28" s="347"/>
      <c r="G28" s="348"/>
    </row>
    <row r="29" spans="1:7" ht="113.25" customHeight="1">
      <c r="A29" s="47"/>
      <c r="B29" s="38">
        <v>1</v>
      </c>
      <c r="C29" s="48" t="s">
        <v>215</v>
      </c>
      <c r="D29" s="40" t="s">
        <v>209</v>
      </c>
      <c r="E29" s="38">
        <v>2760</v>
      </c>
      <c r="F29" s="36"/>
      <c r="G29" s="38">
        <f aca="true" t="shared" si="1" ref="G29:G43">E29*F29</f>
        <v>0</v>
      </c>
    </row>
    <row r="30" spans="1:7" ht="111.75" customHeight="1">
      <c r="A30" s="47"/>
      <c r="B30" s="38">
        <v>2</v>
      </c>
      <c r="C30" s="44" t="s">
        <v>216</v>
      </c>
      <c r="D30" s="40" t="s">
        <v>209</v>
      </c>
      <c r="E30" s="38">
        <v>2590</v>
      </c>
      <c r="F30" s="36"/>
      <c r="G30" s="38">
        <f t="shared" si="1"/>
        <v>0</v>
      </c>
    </row>
    <row r="31" spans="1:7" ht="113.25" customHeight="1">
      <c r="A31" s="47"/>
      <c r="B31" s="38">
        <v>3</v>
      </c>
      <c r="C31" s="42" t="s">
        <v>217</v>
      </c>
      <c r="D31" s="40" t="s">
        <v>209</v>
      </c>
      <c r="E31" s="38">
        <v>25</v>
      </c>
      <c r="F31" s="36"/>
      <c r="G31" s="38">
        <f t="shared" si="1"/>
        <v>0</v>
      </c>
    </row>
    <row r="32" spans="1:9" ht="217.5" customHeight="1">
      <c r="A32" s="288"/>
      <c r="B32" s="49">
        <v>4</v>
      </c>
      <c r="C32" s="48" t="s">
        <v>530</v>
      </c>
      <c r="D32" s="50" t="s">
        <v>23</v>
      </c>
      <c r="E32" s="49">
        <v>1</v>
      </c>
      <c r="F32" s="59"/>
      <c r="G32" s="49">
        <f t="shared" si="1"/>
        <v>0</v>
      </c>
      <c r="I32" s="280"/>
    </row>
    <row r="33" spans="1:7" ht="132.75" customHeight="1">
      <c r="A33" s="47"/>
      <c r="B33" s="49">
        <v>5</v>
      </c>
      <c r="C33" s="44" t="s">
        <v>218</v>
      </c>
      <c r="D33" s="50" t="s">
        <v>23</v>
      </c>
      <c r="E33" s="49">
        <v>10</v>
      </c>
      <c r="F33" s="59"/>
      <c r="G33" s="38">
        <f t="shared" si="1"/>
        <v>0</v>
      </c>
    </row>
    <row r="34" spans="1:7" ht="132" customHeight="1">
      <c r="A34" s="47"/>
      <c r="B34" s="49">
        <v>6</v>
      </c>
      <c r="C34" s="42" t="s">
        <v>219</v>
      </c>
      <c r="D34" s="50" t="s">
        <v>23</v>
      </c>
      <c r="E34" s="49">
        <v>113</v>
      </c>
      <c r="F34" s="59"/>
      <c r="G34" s="38">
        <f t="shared" si="1"/>
        <v>0</v>
      </c>
    </row>
    <row r="35" spans="1:7" ht="128.25" customHeight="1">
      <c r="A35" s="47"/>
      <c r="B35" s="49">
        <v>7</v>
      </c>
      <c r="C35" s="42" t="s">
        <v>220</v>
      </c>
      <c r="D35" s="50" t="s">
        <v>23</v>
      </c>
      <c r="E35" s="49">
        <v>62</v>
      </c>
      <c r="F35" s="59"/>
      <c r="G35" s="38">
        <f t="shared" si="1"/>
        <v>0</v>
      </c>
    </row>
    <row r="36" spans="1:7" ht="116.25" customHeight="1">
      <c r="A36" s="47"/>
      <c r="B36" s="49">
        <v>8</v>
      </c>
      <c r="C36" s="42" t="s">
        <v>221</v>
      </c>
      <c r="D36" s="50" t="s">
        <v>23</v>
      </c>
      <c r="E36" s="49">
        <v>24</v>
      </c>
      <c r="F36" s="59"/>
      <c r="G36" s="38">
        <f t="shared" si="1"/>
        <v>0</v>
      </c>
    </row>
    <row r="37" spans="1:7" ht="132" customHeight="1">
      <c r="A37" s="47"/>
      <c r="B37" s="49">
        <v>9</v>
      </c>
      <c r="C37" s="42" t="s">
        <v>222</v>
      </c>
      <c r="D37" s="50" t="s">
        <v>23</v>
      </c>
      <c r="E37" s="49">
        <v>12</v>
      </c>
      <c r="F37" s="59"/>
      <c r="G37" s="38">
        <f t="shared" si="1"/>
        <v>0</v>
      </c>
    </row>
    <row r="38" spans="1:7" ht="142.5" customHeight="1">
      <c r="A38" s="47"/>
      <c r="B38" s="49">
        <v>10</v>
      </c>
      <c r="C38" s="39" t="s">
        <v>223</v>
      </c>
      <c r="D38" s="50" t="s">
        <v>23</v>
      </c>
      <c r="E38" s="49">
        <v>15</v>
      </c>
      <c r="F38" s="59"/>
      <c r="G38" s="38">
        <f t="shared" si="1"/>
        <v>0</v>
      </c>
    </row>
    <row r="39" spans="1:7" ht="150" customHeight="1">
      <c r="A39" s="47"/>
      <c r="B39" s="49">
        <v>11</v>
      </c>
      <c r="C39" s="42" t="s">
        <v>224</v>
      </c>
      <c r="D39" s="50" t="s">
        <v>23</v>
      </c>
      <c r="E39" s="49">
        <v>15</v>
      </c>
      <c r="F39" s="59"/>
      <c r="G39" s="38">
        <f t="shared" si="1"/>
        <v>0</v>
      </c>
    </row>
    <row r="40" spans="1:7" ht="71.25" customHeight="1">
      <c r="A40" s="47"/>
      <c r="B40" s="49">
        <v>12</v>
      </c>
      <c r="C40" s="42" t="s">
        <v>444</v>
      </c>
      <c r="D40" s="50" t="s">
        <v>209</v>
      </c>
      <c r="E40" s="49">
        <v>1600</v>
      </c>
      <c r="F40" s="59"/>
      <c r="G40" s="38">
        <f t="shared" si="1"/>
        <v>0</v>
      </c>
    </row>
    <row r="41" spans="1:7" ht="66" customHeight="1">
      <c r="A41" s="47"/>
      <c r="B41" s="49">
        <v>13</v>
      </c>
      <c r="C41" s="39" t="s">
        <v>443</v>
      </c>
      <c r="D41" s="50" t="s">
        <v>209</v>
      </c>
      <c r="E41" s="49">
        <v>400</v>
      </c>
      <c r="F41" s="59"/>
      <c r="G41" s="38">
        <f t="shared" si="1"/>
        <v>0</v>
      </c>
    </row>
    <row r="42" spans="1:7" ht="63.75" customHeight="1">
      <c r="A42" s="47"/>
      <c r="B42" s="49">
        <v>14</v>
      </c>
      <c r="C42" s="51" t="s">
        <v>225</v>
      </c>
      <c r="D42" s="50" t="s">
        <v>209</v>
      </c>
      <c r="E42" s="49">
        <v>200</v>
      </c>
      <c r="F42" s="59"/>
      <c r="G42" s="38">
        <f t="shared" si="1"/>
        <v>0</v>
      </c>
    </row>
    <row r="43" spans="1:7" ht="80.25" customHeight="1">
      <c r="A43" s="47"/>
      <c r="B43" s="49">
        <v>15</v>
      </c>
      <c r="C43" s="39" t="s">
        <v>226</v>
      </c>
      <c r="D43" s="50" t="s">
        <v>205</v>
      </c>
      <c r="E43" s="49">
        <v>1</v>
      </c>
      <c r="F43" s="59"/>
      <c r="G43" s="38">
        <f t="shared" si="1"/>
        <v>0</v>
      </c>
    </row>
    <row r="44" spans="1:7" ht="23.25" customHeight="1">
      <c r="A44" s="47"/>
      <c r="B44" s="49"/>
      <c r="C44" s="52"/>
      <c r="D44" s="53"/>
      <c r="E44" s="54"/>
      <c r="F44" s="219"/>
      <c r="G44" s="38"/>
    </row>
    <row r="45" spans="1:7" ht="22.5" customHeight="1">
      <c r="A45" s="151"/>
      <c r="B45" s="157"/>
      <c r="C45" s="343" t="s">
        <v>442</v>
      </c>
      <c r="D45" s="344"/>
      <c r="E45" s="344"/>
      <c r="F45" s="345"/>
      <c r="G45" s="2">
        <f>SUM(G29:G43)</f>
        <v>0</v>
      </c>
    </row>
    <row r="46" spans="1:7" ht="15.75" customHeight="1">
      <c r="A46" s="47"/>
      <c r="B46" s="139"/>
      <c r="C46" s="144"/>
      <c r="D46" s="156"/>
      <c r="E46" s="156"/>
      <c r="F46" s="156"/>
      <c r="G46" s="218"/>
    </row>
    <row r="47" spans="1:7" ht="22.5" customHeight="1">
      <c r="A47" s="145" t="s">
        <v>227</v>
      </c>
      <c r="B47" s="346" t="s">
        <v>228</v>
      </c>
      <c r="C47" s="347"/>
      <c r="D47" s="347"/>
      <c r="E47" s="347"/>
      <c r="F47" s="347"/>
      <c r="G47" s="348"/>
    </row>
    <row r="48" spans="1:7" ht="22.5" customHeight="1">
      <c r="A48" s="47"/>
      <c r="B48" s="354" t="s">
        <v>229</v>
      </c>
      <c r="C48" s="347"/>
      <c r="D48" s="347"/>
      <c r="E48" s="347"/>
      <c r="F48" s="347"/>
      <c r="G48" s="348"/>
    </row>
    <row r="49" spans="1:7" ht="100.5" customHeight="1">
      <c r="A49" s="47"/>
      <c r="B49" s="38">
        <v>1</v>
      </c>
      <c r="C49" s="39" t="s">
        <v>230</v>
      </c>
      <c r="D49" s="40" t="s">
        <v>23</v>
      </c>
      <c r="E49" s="38">
        <v>1</v>
      </c>
      <c r="F49" s="36"/>
      <c r="G49" s="38">
        <f aca="true" t="shared" si="2" ref="G49:G54">E49*F49</f>
        <v>0</v>
      </c>
    </row>
    <row r="50" spans="1:7" ht="325.5" customHeight="1">
      <c r="A50" s="47"/>
      <c r="B50" s="38">
        <v>2</v>
      </c>
      <c r="C50" s="44" t="s">
        <v>528</v>
      </c>
      <c r="D50" s="40" t="s">
        <v>23</v>
      </c>
      <c r="E50" s="38">
        <v>1</v>
      </c>
      <c r="F50" s="36"/>
      <c r="G50" s="38">
        <f t="shared" si="2"/>
        <v>0</v>
      </c>
    </row>
    <row r="51" spans="1:7" ht="179.25" customHeight="1">
      <c r="A51" s="47"/>
      <c r="B51" s="38">
        <v>3</v>
      </c>
      <c r="C51" s="42" t="s">
        <v>231</v>
      </c>
      <c r="D51" s="40" t="s">
        <v>23</v>
      </c>
      <c r="E51" s="38">
        <v>59</v>
      </c>
      <c r="F51" s="36"/>
      <c r="G51" s="38">
        <f t="shared" si="2"/>
        <v>0</v>
      </c>
    </row>
    <row r="52" spans="1:7" ht="115.5" customHeight="1">
      <c r="A52" s="47"/>
      <c r="B52" s="38">
        <v>4</v>
      </c>
      <c r="C52" s="42" t="s">
        <v>232</v>
      </c>
      <c r="D52" s="40" t="s">
        <v>23</v>
      </c>
      <c r="E52" s="38">
        <v>59</v>
      </c>
      <c r="F52" s="36"/>
      <c r="G52" s="38">
        <f t="shared" si="2"/>
        <v>0</v>
      </c>
    </row>
    <row r="53" spans="1:7" ht="69.75" customHeight="1">
      <c r="A53" s="47"/>
      <c r="B53" s="38">
        <v>5</v>
      </c>
      <c r="C53" s="42" t="s">
        <v>233</v>
      </c>
      <c r="D53" s="40" t="s">
        <v>205</v>
      </c>
      <c r="E53" s="38">
        <v>1</v>
      </c>
      <c r="F53" s="36"/>
      <c r="G53" s="38">
        <f t="shared" si="2"/>
        <v>0</v>
      </c>
    </row>
    <row r="54" spans="1:7" ht="41.25" customHeight="1">
      <c r="A54" s="47"/>
      <c r="B54" s="38">
        <v>6</v>
      </c>
      <c r="C54" s="42" t="s">
        <v>234</v>
      </c>
      <c r="D54" s="40" t="s">
        <v>205</v>
      </c>
      <c r="E54" s="38">
        <v>1</v>
      </c>
      <c r="F54" s="36"/>
      <c r="G54" s="38">
        <f t="shared" si="2"/>
        <v>0</v>
      </c>
    </row>
    <row r="55" spans="1:7" ht="20.25" customHeight="1">
      <c r="A55" s="47"/>
      <c r="B55" s="38"/>
      <c r="C55" s="155"/>
      <c r="D55" s="55"/>
      <c r="E55" s="56"/>
      <c r="F55" s="146"/>
      <c r="G55" s="38"/>
    </row>
    <row r="56" spans="1:7" ht="22.5" customHeight="1">
      <c r="A56" s="47"/>
      <c r="B56" s="139"/>
      <c r="C56" s="351" t="s">
        <v>235</v>
      </c>
      <c r="D56" s="357"/>
      <c r="E56" s="357"/>
      <c r="F56" s="358"/>
      <c r="G56" s="289">
        <f>SUM(G49:G54)</f>
        <v>0</v>
      </c>
    </row>
    <row r="57" spans="1:7" ht="18" customHeight="1">
      <c r="A57" s="47"/>
      <c r="B57" s="139"/>
      <c r="C57" s="153"/>
      <c r="D57" s="154"/>
      <c r="E57" s="154"/>
      <c r="F57" s="154"/>
      <c r="G57" s="220"/>
    </row>
    <row r="58" spans="1:7" ht="22.5" customHeight="1">
      <c r="A58" s="47"/>
      <c r="B58" s="354" t="s">
        <v>236</v>
      </c>
      <c r="C58" s="347"/>
      <c r="D58" s="347"/>
      <c r="E58" s="347"/>
      <c r="F58" s="347"/>
      <c r="G58" s="348"/>
    </row>
    <row r="59" spans="1:7" ht="137.25" customHeight="1">
      <c r="A59" s="47"/>
      <c r="B59" s="38">
        <v>1</v>
      </c>
      <c r="C59" s="39" t="s">
        <v>237</v>
      </c>
      <c r="D59" s="40" t="s">
        <v>23</v>
      </c>
      <c r="E59" s="38">
        <v>1</v>
      </c>
      <c r="F59" s="36"/>
      <c r="G59" s="38">
        <f aca="true" t="shared" si="3" ref="G59:G68">E59*F59</f>
        <v>0</v>
      </c>
    </row>
    <row r="60" spans="1:7" ht="78.75" customHeight="1">
      <c r="A60" s="47"/>
      <c r="B60" s="38">
        <v>2</v>
      </c>
      <c r="C60" s="39" t="s">
        <v>238</v>
      </c>
      <c r="D60" s="40" t="s">
        <v>23</v>
      </c>
      <c r="E60" s="38">
        <v>46</v>
      </c>
      <c r="F60" s="36"/>
      <c r="G60" s="38">
        <f t="shared" si="3"/>
        <v>0</v>
      </c>
    </row>
    <row r="61" spans="1:7" ht="82.5" customHeight="1">
      <c r="A61" s="47"/>
      <c r="B61" s="38">
        <v>3</v>
      </c>
      <c r="C61" s="39" t="s">
        <v>440</v>
      </c>
      <c r="D61" s="40" t="s">
        <v>23</v>
      </c>
      <c r="E61" s="38">
        <v>46</v>
      </c>
      <c r="F61" s="36"/>
      <c r="G61" s="38">
        <f t="shared" si="3"/>
        <v>0</v>
      </c>
    </row>
    <row r="62" spans="1:7" ht="51" customHeight="1">
      <c r="A62" s="47"/>
      <c r="B62" s="38">
        <v>4</v>
      </c>
      <c r="C62" s="39" t="s">
        <v>239</v>
      </c>
      <c r="D62" s="40" t="s">
        <v>23</v>
      </c>
      <c r="E62" s="38">
        <v>2</v>
      </c>
      <c r="F62" s="36"/>
      <c r="G62" s="38">
        <f t="shared" si="3"/>
        <v>0</v>
      </c>
    </row>
    <row r="63" spans="1:7" ht="34.5" customHeight="1">
      <c r="A63" s="47"/>
      <c r="B63" s="38">
        <v>5</v>
      </c>
      <c r="C63" s="39" t="s">
        <v>240</v>
      </c>
      <c r="D63" s="40" t="s">
        <v>209</v>
      </c>
      <c r="E63" s="38">
        <v>260</v>
      </c>
      <c r="F63" s="36"/>
      <c r="G63" s="38">
        <f t="shared" si="3"/>
        <v>0</v>
      </c>
    </row>
    <row r="64" spans="1:7" ht="33" customHeight="1">
      <c r="A64" s="47"/>
      <c r="B64" s="38">
        <v>6</v>
      </c>
      <c r="C64" s="39" t="s">
        <v>241</v>
      </c>
      <c r="D64" s="40" t="s">
        <v>209</v>
      </c>
      <c r="E64" s="38">
        <v>100</v>
      </c>
      <c r="F64" s="36"/>
      <c r="G64" s="38">
        <f t="shared" si="3"/>
        <v>0</v>
      </c>
    </row>
    <row r="65" spans="1:7" ht="113.25" customHeight="1">
      <c r="A65" s="47"/>
      <c r="B65" s="49">
        <v>7</v>
      </c>
      <c r="C65" s="57" t="s">
        <v>441</v>
      </c>
      <c r="D65" s="50" t="s">
        <v>209</v>
      </c>
      <c r="E65" s="49">
        <v>64</v>
      </c>
      <c r="F65" s="59"/>
      <c r="G65" s="38">
        <f t="shared" si="3"/>
        <v>0</v>
      </c>
    </row>
    <row r="66" spans="1:7" ht="64.5" customHeight="1">
      <c r="A66" s="47"/>
      <c r="B66" s="49">
        <v>8</v>
      </c>
      <c r="C66" s="57" t="s">
        <v>242</v>
      </c>
      <c r="D66" s="50" t="s">
        <v>23</v>
      </c>
      <c r="E66" s="49">
        <v>9</v>
      </c>
      <c r="F66" s="59"/>
      <c r="G66" s="38">
        <f t="shared" si="3"/>
        <v>0</v>
      </c>
    </row>
    <row r="67" spans="1:7" ht="66" customHeight="1">
      <c r="A67" s="47"/>
      <c r="B67" s="49">
        <v>9</v>
      </c>
      <c r="C67" s="57" t="s">
        <v>243</v>
      </c>
      <c r="D67" s="50" t="s">
        <v>23</v>
      </c>
      <c r="E67" s="49">
        <v>7</v>
      </c>
      <c r="F67" s="59"/>
      <c r="G67" s="38">
        <f t="shared" si="3"/>
        <v>0</v>
      </c>
    </row>
    <row r="68" spans="1:7" ht="34.5" customHeight="1">
      <c r="A68" s="47"/>
      <c r="B68" s="49">
        <v>10</v>
      </c>
      <c r="C68" s="57" t="s">
        <v>244</v>
      </c>
      <c r="D68" s="50" t="s">
        <v>205</v>
      </c>
      <c r="E68" s="49">
        <v>1</v>
      </c>
      <c r="F68" s="59"/>
      <c r="G68" s="38">
        <f t="shared" si="3"/>
        <v>0</v>
      </c>
    </row>
    <row r="69" spans="1:7" ht="15" customHeight="1">
      <c r="A69" s="47"/>
      <c r="B69" s="49"/>
      <c r="C69" s="58"/>
      <c r="D69" s="53"/>
      <c r="E69" s="54"/>
      <c r="F69" s="219"/>
      <c r="G69" s="38"/>
    </row>
    <row r="70" spans="1:7" ht="18.75" customHeight="1">
      <c r="A70" s="47"/>
      <c r="B70" s="139"/>
      <c r="C70" s="351" t="s">
        <v>245</v>
      </c>
      <c r="D70" s="352"/>
      <c r="E70" s="352"/>
      <c r="F70" s="353"/>
      <c r="G70" s="290">
        <f>SUM(G59:G68)</f>
        <v>0</v>
      </c>
    </row>
    <row r="71" spans="1:7" ht="17.25" customHeight="1">
      <c r="A71" s="47"/>
      <c r="B71" s="139"/>
      <c r="C71" s="150"/>
      <c r="D71" s="152"/>
      <c r="E71" s="152"/>
      <c r="F71" s="152"/>
      <c r="G71" s="221"/>
    </row>
    <row r="72" spans="1:7" ht="22.5" customHeight="1">
      <c r="A72" s="151"/>
      <c r="B72" s="354" t="s">
        <v>246</v>
      </c>
      <c r="C72" s="355"/>
      <c r="D72" s="355"/>
      <c r="E72" s="355"/>
      <c r="F72" s="355"/>
      <c r="G72" s="356"/>
    </row>
    <row r="73" spans="1:7" ht="239.25" customHeight="1">
      <c r="A73" s="47"/>
      <c r="B73" s="38">
        <v>1</v>
      </c>
      <c r="C73" s="42" t="s">
        <v>247</v>
      </c>
      <c r="D73" s="40" t="s">
        <v>23</v>
      </c>
      <c r="E73" s="38">
        <v>1</v>
      </c>
      <c r="F73" s="36"/>
      <c r="G73" s="38">
        <f>E73*F73</f>
        <v>0</v>
      </c>
    </row>
    <row r="74" spans="1:7" ht="78.75" customHeight="1">
      <c r="A74" s="47"/>
      <c r="B74" s="38">
        <v>2</v>
      </c>
      <c r="C74" s="42" t="s">
        <v>248</v>
      </c>
      <c r="D74" s="40" t="s">
        <v>23</v>
      </c>
      <c r="E74" s="38">
        <v>24</v>
      </c>
      <c r="F74" s="36"/>
      <c r="G74" s="38">
        <f>E74*F74</f>
        <v>0</v>
      </c>
    </row>
    <row r="75" spans="1:7" ht="36" customHeight="1">
      <c r="A75" s="47"/>
      <c r="B75" s="38">
        <v>3</v>
      </c>
      <c r="C75" s="42" t="s">
        <v>249</v>
      </c>
      <c r="D75" s="40" t="s">
        <v>23</v>
      </c>
      <c r="E75" s="38">
        <v>20</v>
      </c>
      <c r="F75" s="36"/>
      <c r="G75" s="38">
        <f>E75*F75</f>
        <v>0</v>
      </c>
    </row>
    <row r="76" spans="1:7" ht="85.5" customHeight="1">
      <c r="A76" s="47"/>
      <c r="B76" s="38">
        <v>4</v>
      </c>
      <c r="C76" s="42" t="s">
        <v>250</v>
      </c>
      <c r="D76" s="40" t="s">
        <v>23</v>
      </c>
      <c r="E76" s="38">
        <v>24</v>
      </c>
      <c r="F76" s="36"/>
      <c r="G76" s="38">
        <f>E76*F76</f>
        <v>0</v>
      </c>
    </row>
    <row r="77" spans="1:7" ht="50.25" customHeight="1">
      <c r="A77" s="47"/>
      <c r="B77" s="38">
        <v>5</v>
      </c>
      <c r="C77" s="42" t="s">
        <v>251</v>
      </c>
      <c r="D77" s="40" t="s">
        <v>205</v>
      </c>
      <c r="E77" s="38">
        <v>1</v>
      </c>
      <c r="F77" s="36"/>
      <c r="G77" s="38">
        <f>E77*F77</f>
        <v>0</v>
      </c>
    </row>
    <row r="78" spans="1:7" ht="15" customHeight="1">
      <c r="A78" s="47"/>
      <c r="B78" s="38"/>
      <c r="C78" s="52"/>
      <c r="D78" s="55"/>
      <c r="E78" s="56"/>
      <c r="F78" s="146"/>
      <c r="G78" s="38"/>
    </row>
    <row r="79" spans="1:7" ht="22.5" customHeight="1">
      <c r="A79" s="47"/>
      <c r="B79" s="149"/>
      <c r="C79" s="351" t="s">
        <v>252</v>
      </c>
      <c r="D79" s="357"/>
      <c r="E79" s="357"/>
      <c r="F79" s="358"/>
      <c r="G79" s="290">
        <f>SUM(G73:G77)</f>
        <v>0</v>
      </c>
    </row>
    <row r="80" spans="1:7" ht="17.25" customHeight="1">
      <c r="A80" s="47"/>
      <c r="B80" s="149"/>
      <c r="C80" s="150"/>
      <c r="D80" s="148"/>
      <c r="E80" s="148"/>
      <c r="F80" s="148"/>
      <c r="G80" s="221"/>
    </row>
    <row r="81" spans="1:7" ht="22.5" customHeight="1">
      <c r="A81" s="47"/>
      <c r="B81" s="354" t="s">
        <v>253</v>
      </c>
      <c r="C81" s="347"/>
      <c r="D81" s="347"/>
      <c r="E81" s="347"/>
      <c r="F81" s="347"/>
      <c r="G81" s="348"/>
    </row>
    <row r="82" spans="1:7" ht="49.5" customHeight="1">
      <c r="A82" s="47"/>
      <c r="B82" s="49">
        <v>1</v>
      </c>
      <c r="C82" s="48" t="s">
        <v>254</v>
      </c>
      <c r="D82" s="50" t="s">
        <v>23</v>
      </c>
      <c r="E82" s="49">
        <v>4</v>
      </c>
      <c r="F82" s="59"/>
      <c r="G82" s="38">
        <f>E82*F82</f>
        <v>0</v>
      </c>
    </row>
    <row r="83" spans="1:7" ht="120" customHeight="1">
      <c r="A83" s="47"/>
      <c r="B83" s="49">
        <v>2</v>
      </c>
      <c r="C83" s="279" t="s">
        <v>255</v>
      </c>
      <c r="D83" s="50" t="s">
        <v>209</v>
      </c>
      <c r="E83" s="49">
        <v>42</v>
      </c>
      <c r="F83" s="59"/>
      <c r="G83" s="38">
        <f>E83*F83</f>
        <v>0</v>
      </c>
    </row>
    <row r="84" spans="1:7" ht="35.25" customHeight="1">
      <c r="A84" s="47"/>
      <c r="B84" s="49">
        <v>3</v>
      </c>
      <c r="C84" s="48" t="s">
        <v>256</v>
      </c>
      <c r="D84" s="50" t="s">
        <v>205</v>
      </c>
      <c r="E84" s="49">
        <v>1</v>
      </c>
      <c r="F84" s="59"/>
      <c r="G84" s="38">
        <f>E84*F84</f>
        <v>0</v>
      </c>
    </row>
    <row r="85" spans="1:7" ht="16.5" customHeight="1">
      <c r="A85" s="47"/>
      <c r="B85" s="49"/>
      <c r="C85" s="57"/>
      <c r="D85" s="50"/>
      <c r="E85" s="49"/>
      <c r="F85" s="49"/>
      <c r="G85" s="38"/>
    </row>
    <row r="86" spans="1:7" ht="19.5" customHeight="1">
      <c r="A86" s="47"/>
      <c r="B86" s="139"/>
      <c r="C86" s="359" t="s">
        <v>257</v>
      </c>
      <c r="D86" s="357"/>
      <c r="E86" s="357"/>
      <c r="F86" s="358"/>
      <c r="G86" s="290">
        <f>SUM(G82:G84)</f>
        <v>0</v>
      </c>
    </row>
    <row r="87" spans="1:7" ht="18.75" customHeight="1">
      <c r="A87" s="47"/>
      <c r="B87" s="139"/>
      <c r="C87" s="147"/>
      <c r="D87" s="148"/>
      <c r="E87" s="148"/>
      <c r="F87" s="148"/>
      <c r="G87" s="221"/>
    </row>
    <row r="88" spans="1:7" ht="21.75" customHeight="1">
      <c r="A88" s="47"/>
      <c r="B88" s="354" t="s">
        <v>258</v>
      </c>
      <c r="C88" s="347"/>
      <c r="D88" s="347"/>
      <c r="E88" s="347"/>
      <c r="F88" s="347"/>
      <c r="G88" s="348"/>
    </row>
    <row r="89" spans="1:7" ht="189.75" customHeight="1">
      <c r="A89" s="47"/>
      <c r="B89" s="38">
        <v>1</v>
      </c>
      <c r="C89" s="42" t="s">
        <v>259</v>
      </c>
      <c r="D89" s="40" t="s">
        <v>23</v>
      </c>
      <c r="E89" s="38">
        <v>1</v>
      </c>
      <c r="F89" s="36"/>
      <c r="G89" s="38">
        <f aca="true" t="shared" si="4" ref="G89:G97">E89*F89</f>
        <v>0</v>
      </c>
    </row>
    <row r="90" spans="1:7" ht="219" customHeight="1">
      <c r="A90" s="47"/>
      <c r="B90" s="38">
        <v>2</v>
      </c>
      <c r="C90" s="42" t="s">
        <v>260</v>
      </c>
      <c r="D90" s="40" t="s">
        <v>23</v>
      </c>
      <c r="E90" s="38">
        <v>1</v>
      </c>
      <c r="F90" s="36"/>
      <c r="G90" s="38">
        <f t="shared" si="4"/>
        <v>0</v>
      </c>
    </row>
    <row r="91" spans="1:7" ht="107.25" customHeight="1">
      <c r="A91" s="47"/>
      <c r="B91" s="38">
        <v>3</v>
      </c>
      <c r="C91" s="42" t="s">
        <v>261</v>
      </c>
      <c r="D91" s="40" t="s">
        <v>209</v>
      </c>
      <c r="E91" s="38">
        <v>10</v>
      </c>
      <c r="F91" s="36"/>
      <c r="G91" s="38">
        <f t="shared" si="4"/>
        <v>0</v>
      </c>
    </row>
    <row r="92" spans="1:7" ht="102" customHeight="1">
      <c r="A92" s="47"/>
      <c r="B92" s="38">
        <v>4</v>
      </c>
      <c r="C92" s="42" t="s">
        <v>262</v>
      </c>
      <c r="D92" s="40" t="s">
        <v>209</v>
      </c>
      <c r="E92" s="38">
        <v>20</v>
      </c>
      <c r="F92" s="36"/>
      <c r="G92" s="38">
        <f t="shared" si="4"/>
        <v>0</v>
      </c>
    </row>
    <row r="93" spans="1:7" ht="94.5" customHeight="1">
      <c r="A93" s="47"/>
      <c r="B93" s="38">
        <v>5</v>
      </c>
      <c r="C93" s="42" t="s">
        <v>263</v>
      </c>
      <c r="D93" s="40" t="s">
        <v>23</v>
      </c>
      <c r="E93" s="38">
        <v>1</v>
      </c>
      <c r="F93" s="36"/>
      <c r="G93" s="38">
        <f t="shared" si="4"/>
        <v>0</v>
      </c>
    </row>
    <row r="94" spans="1:7" ht="126" customHeight="1">
      <c r="A94" s="47"/>
      <c r="B94" s="38">
        <v>6</v>
      </c>
      <c r="C94" s="42" t="s">
        <v>264</v>
      </c>
      <c r="D94" s="40" t="s">
        <v>209</v>
      </c>
      <c r="E94" s="38">
        <v>36</v>
      </c>
      <c r="F94" s="36"/>
      <c r="G94" s="38">
        <f t="shared" si="4"/>
        <v>0</v>
      </c>
    </row>
    <row r="95" spans="1:7" ht="173.25" customHeight="1">
      <c r="A95" s="47"/>
      <c r="B95" s="38">
        <v>7</v>
      </c>
      <c r="C95" s="42" t="s">
        <v>265</v>
      </c>
      <c r="D95" s="40" t="s">
        <v>23</v>
      </c>
      <c r="E95" s="38">
        <v>15</v>
      </c>
      <c r="F95" s="36"/>
      <c r="G95" s="38">
        <f t="shared" si="4"/>
        <v>0</v>
      </c>
    </row>
    <row r="96" spans="1:7" ht="51" customHeight="1">
      <c r="A96" s="47"/>
      <c r="B96" s="38">
        <v>8</v>
      </c>
      <c r="C96" s="42" t="s">
        <v>266</v>
      </c>
      <c r="D96" s="40" t="s">
        <v>23</v>
      </c>
      <c r="E96" s="38">
        <v>2</v>
      </c>
      <c r="F96" s="36"/>
      <c r="G96" s="38">
        <f t="shared" si="4"/>
        <v>0</v>
      </c>
    </row>
    <row r="97" spans="1:7" ht="41.25" customHeight="1">
      <c r="A97" s="47"/>
      <c r="B97" s="38">
        <v>9</v>
      </c>
      <c r="C97" s="42" t="s">
        <v>267</v>
      </c>
      <c r="D97" s="40" t="s">
        <v>205</v>
      </c>
      <c r="E97" s="38">
        <v>1</v>
      </c>
      <c r="F97" s="36"/>
      <c r="G97" s="38">
        <f t="shared" si="4"/>
        <v>0</v>
      </c>
    </row>
    <row r="98" spans="1:7" ht="19.5" customHeight="1">
      <c r="A98" s="47"/>
      <c r="B98" s="38"/>
      <c r="C98" s="52"/>
      <c r="D98" s="55"/>
      <c r="E98" s="56"/>
      <c r="F98" s="146"/>
      <c r="G98" s="38"/>
    </row>
    <row r="99" spans="1:7" ht="20.25" customHeight="1">
      <c r="A99" s="47"/>
      <c r="B99" s="139"/>
      <c r="C99" s="351" t="s">
        <v>268</v>
      </c>
      <c r="D99" s="357"/>
      <c r="E99" s="357"/>
      <c r="F99" s="358"/>
      <c r="G99" s="290">
        <f>SUM(G89:G97)</f>
        <v>0</v>
      </c>
    </row>
    <row r="100" spans="1:7" ht="18.75" customHeight="1">
      <c r="A100" s="47"/>
      <c r="B100" s="139"/>
      <c r="C100" s="144"/>
      <c r="D100" s="156"/>
      <c r="E100" s="156"/>
      <c r="F100" s="156"/>
      <c r="G100" s="218"/>
    </row>
    <row r="101" spans="1:7" ht="21.75" customHeight="1">
      <c r="A101" s="145" t="s">
        <v>269</v>
      </c>
      <c r="B101" s="360" t="s">
        <v>270</v>
      </c>
      <c r="C101" s="347"/>
      <c r="D101" s="347"/>
      <c r="E101" s="347"/>
      <c r="F101" s="347"/>
      <c r="G101" s="348"/>
    </row>
    <row r="102" spans="1:7" ht="160.5" customHeight="1">
      <c r="A102" s="47"/>
      <c r="B102" s="38">
        <v>1</v>
      </c>
      <c r="C102" s="42" t="s">
        <v>529</v>
      </c>
      <c r="D102" s="40" t="s">
        <v>23</v>
      </c>
      <c r="E102" s="38">
        <v>1</v>
      </c>
      <c r="F102" s="36"/>
      <c r="G102" s="38">
        <f aca="true" t="shared" si="5" ref="G102:G109">E102*F102</f>
        <v>0</v>
      </c>
    </row>
    <row r="103" spans="1:7" ht="234" customHeight="1">
      <c r="A103" s="47"/>
      <c r="B103" s="38">
        <v>2</v>
      </c>
      <c r="C103" s="42" t="s">
        <v>439</v>
      </c>
      <c r="D103" s="40" t="s">
        <v>209</v>
      </c>
      <c r="E103" s="38">
        <v>25</v>
      </c>
      <c r="F103" s="36"/>
      <c r="G103" s="38">
        <f t="shared" si="5"/>
        <v>0</v>
      </c>
    </row>
    <row r="104" spans="1:7" ht="231.75" customHeight="1">
      <c r="A104" s="47"/>
      <c r="B104" s="38">
        <v>3</v>
      </c>
      <c r="C104" s="63" t="s">
        <v>271</v>
      </c>
      <c r="D104" s="40" t="s">
        <v>209</v>
      </c>
      <c r="E104" s="38">
        <v>80</v>
      </c>
      <c r="F104" s="36"/>
      <c r="G104" s="38">
        <f t="shared" si="5"/>
        <v>0</v>
      </c>
    </row>
    <row r="105" spans="1:7" ht="234" customHeight="1">
      <c r="A105" s="47"/>
      <c r="B105" s="38">
        <v>4</v>
      </c>
      <c r="C105" s="63" t="s">
        <v>272</v>
      </c>
      <c r="D105" s="40" t="s">
        <v>209</v>
      </c>
      <c r="E105" s="38">
        <v>110</v>
      </c>
      <c r="F105" s="36"/>
      <c r="G105" s="38">
        <f t="shared" si="5"/>
        <v>0</v>
      </c>
    </row>
    <row r="106" spans="1:7" ht="153.75" customHeight="1">
      <c r="A106" s="47"/>
      <c r="B106" s="38">
        <v>5</v>
      </c>
      <c r="C106" s="39" t="s">
        <v>273</v>
      </c>
      <c r="D106" s="40" t="s">
        <v>205</v>
      </c>
      <c r="E106" s="38">
        <v>1</v>
      </c>
      <c r="F106" s="36"/>
      <c r="G106" s="38">
        <f t="shared" si="5"/>
        <v>0</v>
      </c>
    </row>
    <row r="107" spans="1:7" ht="96" customHeight="1">
      <c r="A107" s="47"/>
      <c r="B107" s="49">
        <v>6</v>
      </c>
      <c r="C107" s="57" t="s">
        <v>274</v>
      </c>
      <c r="D107" s="50" t="s">
        <v>209</v>
      </c>
      <c r="E107" s="49">
        <v>26</v>
      </c>
      <c r="F107" s="59"/>
      <c r="G107" s="38">
        <f t="shared" si="5"/>
        <v>0</v>
      </c>
    </row>
    <row r="108" spans="1:7" ht="129" customHeight="1">
      <c r="A108" s="47"/>
      <c r="B108" s="49">
        <v>7</v>
      </c>
      <c r="C108" s="48" t="s">
        <v>275</v>
      </c>
      <c r="D108" s="50" t="s">
        <v>23</v>
      </c>
      <c r="E108" s="49">
        <v>1</v>
      </c>
      <c r="F108" s="59"/>
      <c r="G108" s="38">
        <f t="shared" si="5"/>
        <v>0</v>
      </c>
    </row>
    <row r="109" spans="1:7" ht="111" customHeight="1">
      <c r="A109" s="47"/>
      <c r="B109" s="49">
        <v>8</v>
      </c>
      <c r="C109" s="48" t="s">
        <v>276</v>
      </c>
      <c r="D109" s="50" t="s">
        <v>205</v>
      </c>
      <c r="E109" s="49">
        <v>1</v>
      </c>
      <c r="F109" s="59"/>
      <c r="G109" s="38">
        <f t="shared" si="5"/>
        <v>0</v>
      </c>
    </row>
    <row r="110" spans="1:7" ht="15" customHeight="1">
      <c r="A110" s="47"/>
      <c r="B110" s="49"/>
      <c r="C110" s="57"/>
      <c r="D110" s="50"/>
      <c r="E110" s="49"/>
      <c r="F110" s="49"/>
      <c r="G110" s="38"/>
    </row>
    <row r="111" spans="1:7" ht="21" customHeight="1">
      <c r="A111" s="47"/>
      <c r="B111" s="38"/>
      <c r="C111" s="343" t="s">
        <v>277</v>
      </c>
      <c r="D111" s="344"/>
      <c r="E111" s="344"/>
      <c r="F111" s="345"/>
      <c r="G111" s="222">
        <f>SUM(G102:G109)</f>
        <v>0</v>
      </c>
    </row>
    <row r="112" spans="1:7" ht="17.25" customHeight="1">
      <c r="A112" s="47"/>
      <c r="B112" s="38"/>
      <c r="C112" s="141"/>
      <c r="D112" s="141"/>
      <c r="E112" s="141"/>
      <c r="F112" s="141"/>
      <c r="G112" s="222"/>
    </row>
    <row r="113" spans="1:7" ht="20.25" customHeight="1">
      <c r="A113" s="145" t="s">
        <v>278</v>
      </c>
      <c r="B113" s="346" t="s">
        <v>279</v>
      </c>
      <c r="C113" s="347"/>
      <c r="D113" s="347"/>
      <c r="E113" s="347"/>
      <c r="F113" s="347"/>
      <c r="G113" s="348"/>
    </row>
    <row r="114" spans="1:7" ht="66" customHeight="1">
      <c r="A114" s="47"/>
      <c r="B114" s="38">
        <v>1</v>
      </c>
      <c r="C114" s="42" t="s">
        <v>280</v>
      </c>
      <c r="D114" s="40" t="s">
        <v>22</v>
      </c>
      <c r="E114" s="38">
        <v>80</v>
      </c>
      <c r="F114" s="36"/>
      <c r="G114" s="38">
        <f aca="true" t="shared" si="6" ref="G114:G124">E114*F114</f>
        <v>0</v>
      </c>
    </row>
    <row r="115" spans="1:7" ht="45.75" customHeight="1">
      <c r="A115" s="47"/>
      <c r="B115" s="38">
        <v>2</v>
      </c>
      <c r="C115" s="42" t="s">
        <v>281</v>
      </c>
      <c r="D115" s="40" t="s">
        <v>22</v>
      </c>
      <c r="E115" s="38">
        <v>96</v>
      </c>
      <c r="F115" s="36"/>
      <c r="G115" s="38">
        <f t="shared" si="6"/>
        <v>0</v>
      </c>
    </row>
    <row r="116" spans="1:7" ht="49.5" customHeight="1">
      <c r="A116" s="47"/>
      <c r="B116" s="38">
        <v>3</v>
      </c>
      <c r="C116" s="42" t="s">
        <v>282</v>
      </c>
      <c r="D116" s="40" t="s">
        <v>157</v>
      </c>
      <c r="E116" s="38">
        <v>56</v>
      </c>
      <c r="F116" s="36"/>
      <c r="G116" s="38">
        <f t="shared" si="6"/>
        <v>0</v>
      </c>
    </row>
    <row r="117" spans="1:7" ht="51" customHeight="1">
      <c r="A117" s="47"/>
      <c r="B117" s="38">
        <v>4</v>
      </c>
      <c r="C117" s="42" t="s">
        <v>283</v>
      </c>
      <c r="D117" s="40" t="s">
        <v>157</v>
      </c>
      <c r="E117" s="38">
        <v>80</v>
      </c>
      <c r="F117" s="36"/>
      <c r="G117" s="38">
        <f t="shared" si="6"/>
        <v>0</v>
      </c>
    </row>
    <row r="118" spans="1:7" ht="47.25" customHeight="1">
      <c r="A118" s="47"/>
      <c r="B118" s="38">
        <v>5</v>
      </c>
      <c r="C118" s="42" t="s">
        <v>284</v>
      </c>
      <c r="D118" s="40" t="s">
        <v>157</v>
      </c>
      <c r="E118" s="38">
        <v>12</v>
      </c>
      <c r="F118" s="36"/>
      <c r="G118" s="38">
        <f t="shared" si="6"/>
        <v>0</v>
      </c>
    </row>
    <row r="119" spans="1:7" ht="48.75" customHeight="1">
      <c r="A119" s="47"/>
      <c r="B119" s="38">
        <v>6</v>
      </c>
      <c r="C119" s="42" t="s">
        <v>285</v>
      </c>
      <c r="D119" s="40" t="s">
        <v>157</v>
      </c>
      <c r="E119" s="38">
        <v>8</v>
      </c>
      <c r="F119" s="36"/>
      <c r="G119" s="38">
        <f t="shared" si="6"/>
        <v>0</v>
      </c>
    </row>
    <row r="120" spans="1:7" ht="78" customHeight="1">
      <c r="A120" s="47"/>
      <c r="B120" s="38">
        <v>7</v>
      </c>
      <c r="C120" s="42" t="s">
        <v>286</v>
      </c>
      <c r="D120" s="40" t="s">
        <v>157</v>
      </c>
      <c r="E120" s="38">
        <v>14</v>
      </c>
      <c r="F120" s="36"/>
      <c r="G120" s="38">
        <f t="shared" si="6"/>
        <v>0</v>
      </c>
    </row>
    <row r="121" spans="1:7" ht="49.5" customHeight="1">
      <c r="A121" s="47"/>
      <c r="B121" s="38">
        <v>8</v>
      </c>
      <c r="C121" s="42" t="s">
        <v>287</v>
      </c>
      <c r="D121" s="40" t="s">
        <v>157</v>
      </c>
      <c r="E121" s="38">
        <v>8</v>
      </c>
      <c r="F121" s="36"/>
      <c r="G121" s="38">
        <f t="shared" si="6"/>
        <v>0</v>
      </c>
    </row>
    <row r="122" spans="1:7" ht="50.25" customHeight="1">
      <c r="A122" s="47"/>
      <c r="B122" s="38">
        <v>9</v>
      </c>
      <c r="C122" s="42" t="s">
        <v>288</v>
      </c>
      <c r="D122" s="40" t="s">
        <v>157</v>
      </c>
      <c r="E122" s="38">
        <v>3</v>
      </c>
      <c r="F122" s="36"/>
      <c r="G122" s="38">
        <f t="shared" si="6"/>
        <v>0</v>
      </c>
    </row>
    <row r="123" spans="1:7" ht="63.75" customHeight="1">
      <c r="A123" s="47"/>
      <c r="B123" s="38">
        <v>10</v>
      </c>
      <c r="C123" s="42" t="s">
        <v>289</v>
      </c>
      <c r="D123" s="40" t="s">
        <v>23</v>
      </c>
      <c r="E123" s="38">
        <v>8</v>
      </c>
      <c r="F123" s="36"/>
      <c r="G123" s="38">
        <f t="shared" si="6"/>
        <v>0</v>
      </c>
    </row>
    <row r="124" spans="1:7" ht="125.25" customHeight="1">
      <c r="A124" s="47"/>
      <c r="B124" s="49">
        <v>11</v>
      </c>
      <c r="C124" s="48" t="s">
        <v>290</v>
      </c>
      <c r="D124" s="50" t="s">
        <v>291</v>
      </c>
      <c r="E124" s="49">
        <v>164</v>
      </c>
      <c r="F124" s="59"/>
      <c r="G124" s="38">
        <f t="shared" si="6"/>
        <v>0</v>
      </c>
    </row>
    <row r="125" spans="1:7" ht="68.25" customHeight="1">
      <c r="A125" s="47"/>
      <c r="B125" s="49">
        <v>12</v>
      </c>
      <c r="C125" s="48" t="s">
        <v>292</v>
      </c>
      <c r="D125" s="50" t="s">
        <v>205</v>
      </c>
      <c r="E125" s="49">
        <v>1</v>
      </c>
      <c r="F125" s="59"/>
      <c r="G125" s="38">
        <f>E125*F125</f>
        <v>0</v>
      </c>
    </row>
    <row r="126" spans="1:7" ht="15.75" customHeight="1">
      <c r="A126" s="47"/>
      <c r="B126" s="49"/>
      <c r="C126" s="48"/>
      <c r="D126" s="50"/>
      <c r="E126" s="49"/>
      <c r="F126" s="50"/>
      <c r="G126" s="38"/>
    </row>
    <row r="127" spans="1:7" ht="22.5" customHeight="1">
      <c r="A127" s="47"/>
      <c r="B127" s="139"/>
      <c r="C127" s="340" t="s">
        <v>293</v>
      </c>
      <c r="D127" s="349"/>
      <c r="E127" s="349"/>
      <c r="F127" s="350"/>
      <c r="G127" s="290">
        <f>SUM(G114:G125)</f>
        <v>0</v>
      </c>
    </row>
    <row r="128" spans="1:7" ht="18.75" customHeight="1" thickBot="1">
      <c r="A128" s="47"/>
      <c r="B128" s="139"/>
      <c r="C128" s="214"/>
      <c r="D128" s="215"/>
      <c r="E128" s="216"/>
      <c r="F128" s="217"/>
      <c r="G128" s="223"/>
    </row>
    <row r="129" spans="1:7" ht="18.75" customHeight="1" thickBot="1">
      <c r="A129" s="145" t="s">
        <v>456</v>
      </c>
      <c r="B129" s="139"/>
      <c r="C129" s="340" t="s">
        <v>454</v>
      </c>
      <c r="D129" s="341"/>
      <c r="E129" s="341"/>
      <c r="F129" s="342"/>
      <c r="G129" s="291">
        <f>SUM(G125,G109,G97,G84,G77,G68,G54,G43,G24,G16)*0.1</f>
        <v>0</v>
      </c>
    </row>
    <row r="130" spans="1:7" ht="21" customHeight="1" thickBot="1">
      <c r="A130" s="47"/>
      <c r="B130" s="139"/>
      <c r="C130" s="140"/>
      <c r="D130" s="141"/>
      <c r="E130" s="142"/>
      <c r="F130" s="142"/>
      <c r="G130" s="224"/>
    </row>
    <row r="131" spans="1:7" ht="15.75" customHeight="1" thickBot="1">
      <c r="A131" s="47"/>
      <c r="B131" s="143"/>
      <c r="C131" s="144"/>
      <c r="D131" s="144"/>
      <c r="E131" s="361" t="s">
        <v>87</v>
      </c>
      <c r="F131" s="362"/>
      <c r="G131" s="291">
        <f>SUM(G129,G127,G111,G99,G86,G79,G70,G56,G45,G26,G18)</f>
        <v>0</v>
      </c>
    </row>
    <row r="132" spans="6:7" ht="22.5" customHeight="1">
      <c r="F132" s="60"/>
      <c r="G132" s="61"/>
    </row>
  </sheetData>
  <sheetProtection password="CE28" sheet="1"/>
  <mergeCells count="25">
    <mergeCell ref="E131:F131"/>
    <mergeCell ref="A2:G2"/>
    <mergeCell ref="B6:F6"/>
    <mergeCell ref="B7:F7"/>
    <mergeCell ref="C18:F18"/>
    <mergeCell ref="B20:G20"/>
    <mergeCell ref="C26:F26"/>
    <mergeCell ref="B88:G88"/>
    <mergeCell ref="B28:G28"/>
    <mergeCell ref="C45:F45"/>
    <mergeCell ref="B47:G47"/>
    <mergeCell ref="B48:G48"/>
    <mergeCell ref="C56:F56"/>
    <mergeCell ref="B58:G58"/>
    <mergeCell ref="C99:F99"/>
    <mergeCell ref="B101:G101"/>
    <mergeCell ref="C129:F129"/>
    <mergeCell ref="C111:F111"/>
    <mergeCell ref="B113:G113"/>
    <mergeCell ref="C127:F127"/>
    <mergeCell ref="C70:F70"/>
    <mergeCell ref="B72:G72"/>
    <mergeCell ref="C79:F79"/>
    <mergeCell ref="B81:G81"/>
    <mergeCell ref="C86:F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zoomScale="154" zoomScaleNormal="154" zoomScalePageLayoutView="0" workbookViewId="0" topLeftCell="A120">
      <selection activeCell="G127" sqref="G127 G125 G115 G103 G49"/>
    </sheetView>
  </sheetViews>
  <sheetFormatPr defaultColWidth="9.140625" defaultRowHeight="15"/>
  <cols>
    <col min="1" max="1" width="1.8515625" style="3" customWidth="1"/>
    <col min="2" max="2" width="4.140625" style="66" customWidth="1"/>
    <col min="3" max="3" width="38.7109375" style="66" customWidth="1"/>
    <col min="4" max="4" width="8.00390625" style="66" customWidth="1"/>
    <col min="5" max="5" width="7.57421875" style="66" customWidth="1"/>
    <col min="6" max="6" width="12.7109375" style="66" customWidth="1"/>
    <col min="7" max="7" width="13.7109375" style="66" customWidth="1"/>
    <col min="8" max="16384" width="9.140625" style="3" customWidth="1"/>
  </cols>
  <sheetData>
    <row r="1" spans="1:7" ht="15">
      <c r="A1" s="64"/>
      <c r="B1" s="65"/>
      <c r="C1" s="65"/>
      <c r="D1" s="65"/>
      <c r="E1" s="65"/>
      <c r="F1" s="65"/>
      <c r="G1" s="65"/>
    </row>
    <row r="2" spans="1:7" ht="53.25" customHeight="1">
      <c r="A2" s="127"/>
      <c r="B2" s="366" t="s">
        <v>364</v>
      </c>
      <c r="C2" s="367"/>
      <c r="D2" s="367"/>
      <c r="E2" s="367"/>
      <c r="F2" s="367"/>
      <c r="G2" s="368"/>
    </row>
    <row r="3" spans="1:7" ht="15">
      <c r="A3" s="64"/>
      <c r="B3" s="166"/>
      <c r="C3" s="166"/>
      <c r="D3" s="166"/>
      <c r="E3" s="166"/>
      <c r="F3" s="166"/>
      <c r="G3" s="166"/>
    </row>
    <row r="4" spans="1:7" ht="27.75" customHeight="1">
      <c r="A4" s="64"/>
      <c r="B4" s="369" t="s">
        <v>362</v>
      </c>
      <c r="C4" s="370"/>
      <c r="D4" s="370"/>
      <c r="E4" s="370"/>
      <c r="F4" s="370"/>
      <c r="G4" s="371"/>
    </row>
    <row r="5" spans="1:7" ht="15.75" thickBot="1">
      <c r="A5" s="64"/>
      <c r="B5" s="166"/>
      <c r="C5" s="166"/>
      <c r="D5" s="166"/>
      <c r="E5" s="166"/>
      <c r="F5" s="166"/>
      <c r="G5" s="166"/>
    </row>
    <row r="6" spans="1:7" ht="39" thickBot="1">
      <c r="A6" s="64"/>
      <c r="B6" s="129" t="s">
        <v>168</v>
      </c>
      <c r="C6" s="129" t="s">
        <v>361</v>
      </c>
      <c r="D6" s="129" t="s">
        <v>90</v>
      </c>
      <c r="E6" s="129" t="s">
        <v>190</v>
      </c>
      <c r="F6" s="91" t="s">
        <v>351</v>
      </c>
      <c r="G6" s="91" t="s">
        <v>350</v>
      </c>
    </row>
    <row r="7" spans="1:7" ht="15">
      <c r="A7" s="64"/>
      <c r="B7" s="130">
        <v>1</v>
      </c>
      <c r="C7" s="130">
        <v>2</v>
      </c>
      <c r="D7" s="130">
        <v>3</v>
      </c>
      <c r="E7" s="130">
        <v>4</v>
      </c>
      <c r="F7" s="92">
        <v>5</v>
      </c>
      <c r="G7" s="130">
        <v>6</v>
      </c>
    </row>
    <row r="8" spans="1:7" ht="15">
      <c r="A8" s="64"/>
      <c r="B8" s="209"/>
      <c r="C8" s="210"/>
      <c r="D8" s="209"/>
      <c r="E8" s="209"/>
      <c r="F8" s="209"/>
      <c r="G8" s="209"/>
    </row>
    <row r="9" spans="1:7" ht="15">
      <c r="A9" s="64"/>
      <c r="B9" s="366" t="s">
        <v>363</v>
      </c>
      <c r="C9" s="372"/>
      <c r="D9" s="372"/>
      <c r="E9" s="372"/>
      <c r="F9" s="372"/>
      <c r="G9" s="373"/>
    </row>
    <row r="10" spans="1:7" ht="68.25" customHeight="1">
      <c r="A10" s="64"/>
      <c r="B10" s="93">
        <v>1</v>
      </c>
      <c r="C10" s="72" t="s">
        <v>367</v>
      </c>
      <c r="D10" s="94" t="s">
        <v>334</v>
      </c>
      <c r="E10" s="94">
        <v>1</v>
      </c>
      <c r="F10" s="120"/>
      <c r="G10" s="277">
        <f>E10*F10</f>
        <v>0</v>
      </c>
    </row>
    <row r="11" spans="1:7" ht="72.75" customHeight="1">
      <c r="A11" s="64"/>
      <c r="B11" s="95">
        <v>2</v>
      </c>
      <c r="C11" s="72" t="s">
        <v>368</v>
      </c>
      <c r="D11" s="94" t="s">
        <v>334</v>
      </c>
      <c r="E11" s="96">
        <v>1</v>
      </c>
      <c r="F11" s="121"/>
      <c r="G11" s="277">
        <f aca="true" t="shared" si="0" ref="G11:G47">E11*F11</f>
        <v>0</v>
      </c>
    </row>
    <row r="12" spans="1:7" ht="22.5" customHeight="1">
      <c r="A12" s="64"/>
      <c r="B12" s="93" t="s">
        <v>295</v>
      </c>
      <c r="C12" s="71" t="s">
        <v>369</v>
      </c>
      <c r="D12" s="94" t="s">
        <v>334</v>
      </c>
      <c r="E12" s="94">
        <v>1</v>
      </c>
      <c r="F12" s="121"/>
      <c r="G12" s="277">
        <f t="shared" si="0"/>
        <v>0</v>
      </c>
    </row>
    <row r="13" spans="1:7" ht="31.5" customHeight="1">
      <c r="A13" s="64"/>
      <c r="B13" s="93" t="s">
        <v>296</v>
      </c>
      <c r="C13" s="71" t="s">
        <v>370</v>
      </c>
      <c r="D13" s="94" t="s">
        <v>334</v>
      </c>
      <c r="E13" s="94">
        <v>1</v>
      </c>
      <c r="F13" s="121"/>
      <c r="G13" s="277">
        <f t="shared" si="0"/>
        <v>0</v>
      </c>
    </row>
    <row r="14" spans="1:7" ht="136.5" customHeight="1">
      <c r="A14" s="64"/>
      <c r="B14" s="93" t="s">
        <v>297</v>
      </c>
      <c r="C14" s="72" t="s">
        <v>371</v>
      </c>
      <c r="D14" s="94" t="s">
        <v>334</v>
      </c>
      <c r="E14" s="94">
        <v>1</v>
      </c>
      <c r="F14" s="121"/>
      <c r="G14" s="277">
        <f t="shared" si="0"/>
        <v>0</v>
      </c>
    </row>
    <row r="15" spans="1:7" ht="96.75" customHeight="1">
      <c r="A15" s="64"/>
      <c r="B15" s="93" t="s">
        <v>298</v>
      </c>
      <c r="C15" s="72" t="s">
        <v>372</v>
      </c>
      <c r="D15" s="94" t="s">
        <v>365</v>
      </c>
      <c r="E15" s="94">
        <v>1</v>
      </c>
      <c r="F15" s="121"/>
      <c r="G15" s="277">
        <f t="shared" si="0"/>
        <v>0</v>
      </c>
    </row>
    <row r="16" spans="1:7" ht="35.25" customHeight="1">
      <c r="A16" s="64"/>
      <c r="B16" s="95" t="s">
        <v>299</v>
      </c>
      <c r="C16" s="72" t="s">
        <v>373</v>
      </c>
      <c r="D16" s="94" t="s">
        <v>334</v>
      </c>
      <c r="E16" s="96">
        <v>2</v>
      </c>
      <c r="F16" s="121"/>
      <c r="G16" s="277">
        <f t="shared" si="0"/>
        <v>0</v>
      </c>
    </row>
    <row r="17" spans="1:7" ht="30.75" customHeight="1">
      <c r="A17" s="64"/>
      <c r="B17" s="95" t="s">
        <v>300</v>
      </c>
      <c r="C17" s="72" t="s">
        <v>374</v>
      </c>
      <c r="D17" s="96" t="s">
        <v>209</v>
      </c>
      <c r="E17" s="96">
        <v>30</v>
      </c>
      <c r="F17" s="121"/>
      <c r="G17" s="97">
        <f t="shared" si="0"/>
        <v>0</v>
      </c>
    </row>
    <row r="18" spans="1:7" ht="57.75" customHeight="1">
      <c r="A18" s="64"/>
      <c r="B18" s="93" t="s">
        <v>301</v>
      </c>
      <c r="C18" s="72" t="s">
        <v>375</v>
      </c>
      <c r="D18" s="94" t="s">
        <v>334</v>
      </c>
      <c r="E18" s="94">
        <v>1</v>
      </c>
      <c r="F18" s="121"/>
      <c r="G18" s="277">
        <f t="shared" si="0"/>
        <v>0</v>
      </c>
    </row>
    <row r="19" spans="1:7" ht="47.25" customHeight="1">
      <c r="A19" s="64"/>
      <c r="B19" s="93" t="s">
        <v>302</v>
      </c>
      <c r="C19" s="71" t="s">
        <v>376</v>
      </c>
      <c r="D19" s="94"/>
      <c r="E19" s="94"/>
      <c r="F19" s="97"/>
      <c r="G19" s="277"/>
    </row>
    <row r="20" spans="1:7" ht="15">
      <c r="A20" s="64"/>
      <c r="B20" s="98"/>
      <c r="C20" s="71" t="s">
        <v>303</v>
      </c>
      <c r="D20" s="94" t="s">
        <v>334</v>
      </c>
      <c r="E20" s="94">
        <v>4</v>
      </c>
      <c r="F20" s="121"/>
      <c r="G20" s="277">
        <f t="shared" si="0"/>
        <v>0</v>
      </c>
    </row>
    <row r="21" spans="1:7" ht="15">
      <c r="A21" s="64"/>
      <c r="B21" s="98"/>
      <c r="C21" s="71" t="s">
        <v>304</v>
      </c>
      <c r="D21" s="94" t="s">
        <v>334</v>
      </c>
      <c r="E21" s="94">
        <v>4</v>
      </c>
      <c r="F21" s="121"/>
      <c r="G21" s="277">
        <f t="shared" si="0"/>
        <v>0</v>
      </c>
    </row>
    <row r="22" spans="1:7" ht="15">
      <c r="A22" s="64"/>
      <c r="B22" s="99"/>
      <c r="C22" s="71" t="s">
        <v>305</v>
      </c>
      <c r="D22" s="94" t="s">
        <v>334</v>
      </c>
      <c r="E22" s="94">
        <v>6</v>
      </c>
      <c r="F22" s="121"/>
      <c r="G22" s="277">
        <f t="shared" si="0"/>
        <v>0</v>
      </c>
    </row>
    <row r="23" spans="1:7" s="66" customFormat="1" ht="46.5" customHeight="1">
      <c r="A23" s="65"/>
      <c r="B23" s="93" t="s">
        <v>306</v>
      </c>
      <c r="C23" s="122" t="s">
        <v>377</v>
      </c>
      <c r="D23" s="94"/>
      <c r="E23" s="94"/>
      <c r="F23" s="97"/>
      <c r="G23" s="277"/>
    </row>
    <row r="24" spans="1:7" ht="15">
      <c r="A24" s="64"/>
      <c r="B24" s="98"/>
      <c r="C24" s="71" t="s">
        <v>303</v>
      </c>
      <c r="D24" s="94" t="s">
        <v>334</v>
      </c>
      <c r="E24" s="94">
        <v>1</v>
      </c>
      <c r="F24" s="120"/>
      <c r="G24" s="277">
        <f>E24*F24</f>
        <v>0</v>
      </c>
    </row>
    <row r="25" spans="1:7" ht="15">
      <c r="A25" s="64"/>
      <c r="B25" s="99"/>
      <c r="C25" s="72" t="s">
        <v>304</v>
      </c>
      <c r="D25" s="94" t="s">
        <v>334</v>
      </c>
      <c r="E25" s="96">
        <v>2</v>
      </c>
      <c r="F25" s="121"/>
      <c r="G25" s="97">
        <f>E25*F25</f>
        <v>0</v>
      </c>
    </row>
    <row r="26" spans="1:7" ht="25.5">
      <c r="A26" s="64"/>
      <c r="B26" s="93" t="s">
        <v>307</v>
      </c>
      <c r="C26" s="72" t="s">
        <v>378</v>
      </c>
      <c r="D26" s="96"/>
      <c r="E26" s="96"/>
      <c r="F26" s="97"/>
      <c r="G26" s="97"/>
    </row>
    <row r="27" spans="1:7" ht="15">
      <c r="A27" s="64"/>
      <c r="B27" s="98"/>
      <c r="C27" s="72" t="s">
        <v>308</v>
      </c>
      <c r="D27" s="94" t="s">
        <v>334</v>
      </c>
      <c r="E27" s="96">
        <v>4</v>
      </c>
      <c r="F27" s="121"/>
      <c r="G27" s="97">
        <f t="shared" si="0"/>
        <v>0</v>
      </c>
    </row>
    <row r="28" spans="1:7" ht="15">
      <c r="A28" s="64"/>
      <c r="B28" s="99"/>
      <c r="C28" s="72" t="s">
        <v>309</v>
      </c>
      <c r="D28" s="94" t="s">
        <v>334</v>
      </c>
      <c r="E28" s="96">
        <v>2</v>
      </c>
      <c r="F28" s="121"/>
      <c r="G28" s="97">
        <f t="shared" si="0"/>
        <v>0</v>
      </c>
    </row>
    <row r="29" spans="1:7" ht="48" customHeight="1">
      <c r="A29" s="64"/>
      <c r="B29" s="93" t="s">
        <v>310</v>
      </c>
      <c r="C29" s="72" t="s">
        <v>379</v>
      </c>
      <c r="D29" s="96"/>
      <c r="E29" s="96"/>
      <c r="F29" s="97"/>
      <c r="G29" s="97"/>
    </row>
    <row r="30" spans="1:7" ht="15">
      <c r="A30" s="64"/>
      <c r="B30" s="99"/>
      <c r="C30" s="72" t="s">
        <v>330</v>
      </c>
      <c r="D30" s="94" t="s">
        <v>334</v>
      </c>
      <c r="E30" s="96">
        <v>1</v>
      </c>
      <c r="F30" s="121"/>
      <c r="G30" s="97">
        <f t="shared" si="0"/>
        <v>0</v>
      </c>
    </row>
    <row r="31" spans="1:7" ht="32.25" customHeight="1">
      <c r="A31" s="64"/>
      <c r="B31" s="93" t="s">
        <v>311</v>
      </c>
      <c r="C31" s="72" t="s">
        <v>380</v>
      </c>
      <c r="D31" s="96"/>
      <c r="E31" s="96"/>
      <c r="F31" s="97"/>
      <c r="G31" s="97"/>
    </row>
    <row r="32" spans="1:7" ht="15">
      <c r="A32" s="64"/>
      <c r="B32" s="99"/>
      <c r="C32" s="72" t="s">
        <v>330</v>
      </c>
      <c r="D32" s="94" t="s">
        <v>334</v>
      </c>
      <c r="E32" s="96">
        <v>1</v>
      </c>
      <c r="F32" s="121"/>
      <c r="G32" s="97">
        <f>E32*F32</f>
        <v>0</v>
      </c>
    </row>
    <row r="33" spans="1:7" ht="111" customHeight="1">
      <c r="A33" s="64"/>
      <c r="B33" s="95" t="s">
        <v>312</v>
      </c>
      <c r="C33" s="72" t="s">
        <v>381</v>
      </c>
      <c r="D33" s="94" t="s">
        <v>334</v>
      </c>
      <c r="E33" s="96">
        <v>1</v>
      </c>
      <c r="F33" s="121"/>
      <c r="G33" s="97">
        <f t="shared" si="0"/>
        <v>0</v>
      </c>
    </row>
    <row r="34" spans="1:7" ht="58.5" customHeight="1">
      <c r="A34" s="64"/>
      <c r="B34" s="95" t="s">
        <v>313</v>
      </c>
      <c r="C34" s="72" t="s">
        <v>438</v>
      </c>
      <c r="D34" s="94" t="s">
        <v>334</v>
      </c>
      <c r="E34" s="96">
        <v>1</v>
      </c>
      <c r="F34" s="121"/>
      <c r="G34" s="97">
        <f t="shared" si="0"/>
        <v>0</v>
      </c>
    </row>
    <row r="35" spans="1:7" ht="30" customHeight="1">
      <c r="A35" s="64"/>
      <c r="B35" s="93" t="s">
        <v>314</v>
      </c>
      <c r="C35" s="72" t="s">
        <v>382</v>
      </c>
      <c r="D35" s="96"/>
      <c r="E35" s="96"/>
      <c r="F35" s="97"/>
      <c r="G35" s="97"/>
    </row>
    <row r="36" spans="1:7" ht="15">
      <c r="A36" s="64"/>
      <c r="B36" s="100"/>
      <c r="C36" s="72" t="s">
        <v>315</v>
      </c>
      <c r="D36" s="96" t="s">
        <v>209</v>
      </c>
      <c r="E36" s="96">
        <v>36</v>
      </c>
      <c r="F36" s="121"/>
      <c r="G36" s="97">
        <f t="shared" si="0"/>
        <v>0</v>
      </c>
    </row>
    <row r="37" spans="1:7" ht="15">
      <c r="A37" s="64"/>
      <c r="B37" s="100"/>
      <c r="C37" s="72" t="s">
        <v>316</v>
      </c>
      <c r="D37" s="96" t="s">
        <v>209</v>
      </c>
      <c r="E37" s="96">
        <v>6</v>
      </c>
      <c r="F37" s="121"/>
      <c r="G37" s="97">
        <f>E37*F37</f>
        <v>0</v>
      </c>
    </row>
    <row r="38" spans="1:7" ht="15">
      <c r="A38" s="64"/>
      <c r="B38" s="101"/>
      <c r="C38" s="72" t="s">
        <v>317</v>
      </c>
      <c r="D38" s="96" t="s">
        <v>209</v>
      </c>
      <c r="E38" s="96">
        <v>30</v>
      </c>
      <c r="F38" s="121"/>
      <c r="G38" s="97">
        <f t="shared" si="0"/>
        <v>0</v>
      </c>
    </row>
    <row r="39" spans="1:7" ht="47.25" customHeight="1">
      <c r="A39" s="64"/>
      <c r="B39" s="95" t="s">
        <v>318</v>
      </c>
      <c r="C39" s="123" t="s">
        <v>383</v>
      </c>
      <c r="D39" s="94" t="s">
        <v>334</v>
      </c>
      <c r="E39" s="96">
        <v>2</v>
      </c>
      <c r="F39" s="121"/>
      <c r="G39" s="97">
        <f t="shared" si="0"/>
        <v>0</v>
      </c>
    </row>
    <row r="40" spans="1:7" ht="42" customHeight="1">
      <c r="A40" s="64"/>
      <c r="B40" s="95" t="s">
        <v>319</v>
      </c>
      <c r="C40" s="72" t="s">
        <v>384</v>
      </c>
      <c r="D40" s="96" t="s">
        <v>334</v>
      </c>
      <c r="E40" s="96">
        <v>2</v>
      </c>
      <c r="F40" s="121"/>
      <c r="G40" s="97">
        <f t="shared" si="0"/>
        <v>0</v>
      </c>
    </row>
    <row r="41" spans="1:7" ht="58.5" customHeight="1">
      <c r="A41" s="64"/>
      <c r="B41" s="95" t="s">
        <v>320</v>
      </c>
      <c r="C41" s="72" t="s">
        <v>385</v>
      </c>
      <c r="D41" s="96" t="s">
        <v>22</v>
      </c>
      <c r="E41" s="96">
        <v>120</v>
      </c>
      <c r="F41" s="121"/>
      <c r="G41" s="97">
        <f t="shared" si="0"/>
        <v>0</v>
      </c>
    </row>
    <row r="42" spans="1:7" ht="34.5" customHeight="1">
      <c r="A42" s="64"/>
      <c r="B42" s="95" t="s">
        <v>321</v>
      </c>
      <c r="C42" s="72" t="s">
        <v>386</v>
      </c>
      <c r="D42" s="94" t="s">
        <v>334</v>
      </c>
      <c r="E42" s="96">
        <v>2</v>
      </c>
      <c r="F42" s="121"/>
      <c r="G42" s="97">
        <f t="shared" si="0"/>
        <v>0</v>
      </c>
    </row>
    <row r="43" spans="1:7" ht="36" customHeight="1">
      <c r="A43" s="64"/>
      <c r="B43" s="95" t="s">
        <v>322</v>
      </c>
      <c r="C43" s="72" t="s">
        <v>387</v>
      </c>
      <c r="D43" s="94" t="s">
        <v>334</v>
      </c>
      <c r="E43" s="96">
        <v>2</v>
      </c>
      <c r="F43" s="121"/>
      <c r="G43" s="97">
        <f t="shared" si="0"/>
        <v>0</v>
      </c>
    </row>
    <row r="44" spans="1:7" ht="57" customHeight="1">
      <c r="A44" s="64"/>
      <c r="B44" s="95" t="s">
        <v>323</v>
      </c>
      <c r="C44" s="72" t="s">
        <v>388</v>
      </c>
      <c r="D44" s="96" t="s">
        <v>205</v>
      </c>
      <c r="E44" s="96">
        <v>0.4</v>
      </c>
      <c r="F44" s="121"/>
      <c r="G44" s="97">
        <f>E44*F44</f>
        <v>0</v>
      </c>
    </row>
    <row r="45" spans="1:7" ht="30" customHeight="1">
      <c r="A45" s="64"/>
      <c r="B45" s="95" t="s">
        <v>324</v>
      </c>
      <c r="C45" s="72" t="s">
        <v>389</v>
      </c>
      <c r="D45" s="96" t="s">
        <v>366</v>
      </c>
      <c r="E45" s="96">
        <v>15</v>
      </c>
      <c r="F45" s="121"/>
      <c r="G45" s="97">
        <f t="shared" si="0"/>
        <v>0</v>
      </c>
    </row>
    <row r="46" spans="1:7" ht="56.25" customHeight="1">
      <c r="A46" s="64"/>
      <c r="B46" s="95" t="s">
        <v>325</v>
      </c>
      <c r="C46" s="72" t="s">
        <v>390</v>
      </c>
      <c r="D46" s="96" t="s">
        <v>366</v>
      </c>
      <c r="E46" s="96">
        <v>6</v>
      </c>
      <c r="F46" s="121"/>
      <c r="G46" s="97">
        <f t="shared" si="0"/>
        <v>0</v>
      </c>
    </row>
    <row r="47" spans="1:7" ht="45.75" customHeight="1">
      <c r="A47" s="64"/>
      <c r="B47" s="95" t="s">
        <v>326</v>
      </c>
      <c r="C47" s="72" t="s">
        <v>391</v>
      </c>
      <c r="D47" s="96" t="s">
        <v>366</v>
      </c>
      <c r="E47" s="96">
        <v>9</v>
      </c>
      <c r="F47" s="121"/>
      <c r="G47" s="97">
        <f t="shared" si="0"/>
        <v>0</v>
      </c>
    </row>
    <row r="48" spans="1:7" ht="15">
      <c r="A48" s="64"/>
      <c r="B48" s="95"/>
      <c r="C48" s="72"/>
      <c r="D48" s="102"/>
      <c r="E48" s="96"/>
      <c r="F48" s="97"/>
      <c r="G48" s="97"/>
    </row>
    <row r="49" spans="1:7" ht="15">
      <c r="A49" s="64"/>
      <c r="B49" s="103"/>
      <c r="C49" s="374" t="s">
        <v>141</v>
      </c>
      <c r="D49" s="375"/>
      <c r="E49" s="375"/>
      <c r="F49" s="376"/>
      <c r="G49" s="292">
        <f>SUM(G10:G47)</f>
        <v>0</v>
      </c>
    </row>
    <row r="50" spans="1:7" ht="15">
      <c r="A50" s="64"/>
      <c r="B50" s="211"/>
      <c r="C50" s="211"/>
      <c r="D50" s="211"/>
      <c r="E50" s="211"/>
      <c r="F50" s="211"/>
      <c r="G50" s="211"/>
    </row>
    <row r="51" spans="1:7" ht="28.5" customHeight="1">
      <c r="A51" s="64"/>
      <c r="B51" s="377" t="s">
        <v>392</v>
      </c>
      <c r="C51" s="377"/>
      <c r="D51" s="377"/>
      <c r="E51" s="377"/>
      <c r="F51" s="377"/>
      <c r="G51" s="377"/>
    </row>
    <row r="52" spans="1:7" ht="15.75" thickBot="1">
      <c r="A52" s="64"/>
      <c r="B52" s="167"/>
      <c r="C52" s="167"/>
      <c r="D52" s="167"/>
      <c r="E52" s="167"/>
      <c r="F52" s="104"/>
      <c r="G52" s="104"/>
    </row>
    <row r="53" spans="1:7" ht="39" thickBot="1">
      <c r="A53" s="64"/>
      <c r="B53" s="126" t="s">
        <v>360</v>
      </c>
      <c r="C53" s="126" t="s">
        <v>359</v>
      </c>
      <c r="D53" s="126" t="s">
        <v>90</v>
      </c>
      <c r="E53" s="126" t="s">
        <v>190</v>
      </c>
      <c r="F53" s="91" t="s">
        <v>351</v>
      </c>
      <c r="G53" s="91" t="s">
        <v>350</v>
      </c>
    </row>
    <row r="54" spans="1:7" ht="15">
      <c r="A54" s="64"/>
      <c r="B54" s="125">
        <v>1</v>
      </c>
      <c r="C54" s="125">
        <v>2</v>
      </c>
      <c r="D54" s="125">
        <v>3</v>
      </c>
      <c r="E54" s="125">
        <v>4</v>
      </c>
      <c r="F54" s="92">
        <v>5</v>
      </c>
      <c r="G54" s="92">
        <v>6</v>
      </c>
    </row>
    <row r="55" spans="1:7" ht="15">
      <c r="A55" s="64"/>
      <c r="B55" s="168"/>
      <c r="C55" s="168"/>
      <c r="D55" s="168"/>
      <c r="E55" s="168"/>
      <c r="F55" s="169"/>
      <c r="G55" s="169"/>
    </row>
    <row r="56" spans="1:7" ht="15" customHeight="1">
      <c r="A56" s="64"/>
      <c r="B56" s="366" t="s">
        <v>363</v>
      </c>
      <c r="C56" s="372"/>
      <c r="D56" s="372"/>
      <c r="E56" s="372"/>
      <c r="F56" s="372"/>
      <c r="G56" s="373"/>
    </row>
    <row r="57" spans="1:7" ht="29.25" customHeight="1">
      <c r="A57" s="64"/>
      <c r="B57" s="105" t="s">
        <v>194</v>
      </c>
      <c r="C57" s="124" t="s">
        <v>393</v>
      </c>
      <c r="D57" s="106" t="s">
        <v>394</v>
      </c>
      <c r="E57" s="107">
        <v>1302</v>
      </c>
      <c r="F57" s="128"/>
      <c r="G57" s="107">
        <f>E57*F57</f>
        <v>0</v>
      </c>
    </row>
    <row r="58" spans="1:7" ht="21.75" customHeight="1">
      <c r="A58" s="64"/>
      <c r="B58" s="105" t="s">
        <v>196</v>
      </c>
      <c r="C58" s="73" t="s">
        <v>396</v>
      </c>
      <c r="D58" s="106" t="s">
        <v>395</v>
      </c>
      <c r="E58" s="107">
        <v>106</v>
      </c>
      <c r="F58" s="128"/>
      <c r="G58" s="107"/>
    </row>
    <row r="59" spans="1:7" ht="15">
      <c r="A59" s="64"/>
      <c r="B59" s="108" t="s">
        <v>295</v>
      </c>
      <c r="C59" s="73" t="s">
        <v>397</v>
      </c>
      <c r="D59" s="106"/>
      <c r="E59" s="107"/>
      <c r="F59" s="107"/>
      <c r="G59" s="107"/>
    </row>
    <row r="60" spans="1:7" ht="55.5" customHeight="1">
      <c r="A60" s="64"/>
      <c r="B60" s="109"/>
      <c r="C60" s="73" t="s">
        <v>398</v>
      </c>
      <c r="D60" s="106" t="s">
        <v>334</v>
      </c>
      <c r="E60" s="107">
        <v>106</v>
      </c>
      <c r="F60" s="128"/>
      <c r="G60" s="107">
        <f aca="true" t="shared" si="1" ref="G60:G101">E60*F60</f>
        <v>0</v>
      </c>
    </row>
    <row r="61" spans="1:7" ht="50.25" customHeight="1">
      <c r="A61" s="64"/>
      <c r="B61" s="109"/>
      <c r="C61" s="73" t="s">
        <v>399</v>
      </c>
      <c r="D61" s="106" t="s">
        <v>334</v>
      </c>
      <c r="E61" s="107">
        <v>106</v>
      </c>
      <c r="F61" s="128"/>
      <c r="G61" s="107">
        <f t="shared" si="1"/>
        <v>0</v>
      </c>
    </row>
    <row r="62" spans="1:7" ht="53.25" customHeight="1">
      <c r="A62" s="64"/>
      <c r="B62" s="109"/>
      <c r="C62" s="73" t="s">
        <v>400</v>
      </c>
      <c r="D62" s="106" t="s">
        <v>334</v>
      </c>
      <c r="E62" s="107">
        <v>106</v>
      </c>
      <c r="F62" s="128"/>
      <c r="G62" s="107">
        <f t="shared" si="1"/>
        <v>0</v>
      </c>
    </row>
    <row r="63" spans="1:7" ht="19.5" customHeight="1">
      <c r="A63" s="64"/>
      <c r="B63" s="109"/>
      <c r="C63" s="110" t="s">
        <v>401</v>
      </c>
      <c r="D63" s="106" t="s">
        <v>334</v>
      </c>
      <c r="E63" s="107">
        <v>212</v>
      </c>
      <c r="F63" s="128"/>
      <c r="G63" s="107">
        <f t="shared" si="1"/>
        <v>0</v>
      </c>
    </row>
    <row r="64" spans="1:7" ht="19.5" customHeight="1">
      <c r="A64" s="64"/>
      <c r="B64" s="111"/>
      <c r="C64" s="110" t="s">
        <v>402</v>
      </c>
      <c r="D64" s="106" t="s">
        <v>334</v>
      </c>
      <c r="E64" s="107">
        <v>212</v>
      </c>
      <c r="F64" s="128"/>
      <c r="G64" s="107">
        <f t="shared" si="1"/>
        <v>0</v>
      </c>
    </row>
    <row r="65" spans="1:7" ht="40.5" customHeight="1">
      <c r="A65" s="64"/>
      <c r="B65" s="105" t="s">
        <v>296</v>
      </c>
      <c r="C65" s="110" t="s">
        <v>436</v>
      </c>
      <c r="D65" s="106" t="s">
        <v>334</v>
      </c>
      <c r="E65" s="107">
        <v>106</v>
      </c>
      <c r="F65" s="128"/>
      <c r="G65" s="107">
        <f t="shared" si="1"/>
        <v>0</v>
      </c>
    </row>
    <row r="66" spans="1:7" ht="18.75" customHeight="1">
      <c r="A66" s="64"/>
      <c r="B66" s="108" t="s">
        <v>297</v>
      </c>
      <c r="C66" s="124" t="s">
        <v>408</v>
      </c>
      <c r="D66" s="106"/>
      <c r="E66" s="107"/>
      <c r="F66" s="107"/>
      <c r="G66" s="107"/>
    </row>
    <row r="67" spans="1:7" ht="15">
      <c r="A67" s="64"/>
      <c r="B67" s="112"/>
      <c r="C67" s="73" t="s">
        <v>409</v>
      </c>
      <c r="D67" s="106" t="s">
        <v>209</v>
      </c>
      <c r="E67" s="107">
        <v>24</v>
      </c>
      <c r="F67" s="128"/>
      <c r="G67" s="107">
        <f t="shared" si="1"/>
        <v>0</v>
      </c>
    </row>
    <row r="68" spans="1:7" ht="15">
      <c r="A68" s="64"/>
      <c r="B68" s="112"/>
      <c r="C68" s="73" t="s">
        <v>410</v>
      </c>
      <c r="D68" s="106" t="s">
        <v>209</v>
      </c>
      <c r="E68" s="107">
        <v>12</v>
      </c>
      <c r="F68" s="128"/>
      <c r="G68" s="107">
        <f t="shared" si="1"/>
        <v>0</v>
      </c>
    </row>
    <row r="69" spans="1:7" ht="15">
      <c r="A69" s="64"/>
      <c r="B69" s="112"/>
      <c r="C69" s="73" t="s">
        <v>411</v>
      </c>
      <c r="D69" s="106" t="s">
        <v>209</v>
      </c>
      <c r="E69" s="107">
        <v>24</v>
      </c>
      <c r="F69" s="128"/>
      <c r="G69" s="107">
        <f t="shared" si="1"/>
        <v>0</v>
      </c>
    </row>
    <row r="70" spans="1:7" ht="15">
      <c r="A70" s="64"/>
      <c r="B70" s="109"/>
      <c r="C70" s="73" t="s">
        <v>412</v>
      </c>
      <c r="D70" s="106" t="s">
        <v>209</v>
      </c>
      <c r="E70" s="107">
        <v>24</v>
      </c>
      <c r="F70" s="128"/>
      <c r="G70" s="107">
        <f t="shared" si="1"/>
        <v>0</v>
      </c>
    </row>
    <row r="71" spans="1:7" ht="15">
      <c r="A71" s="64"/>
      <c r="B71" s="111"/>
      <c r="C71" s="73" t="s">
        <v>413</v>
      </c>
      <c r="D71" s="106" t="s">
        <v>209</v>
      </c>
      <c r="E71" s="107">
        <v>72</v>
      </c>
      <c r="F71" s="128"/>
      <c r="G71" s="107">
        <f t="shared" si="1"/>
        <v>0</v>
      </c>
    </row>
    <row r="72" spans="1:7" ht="64.5" customHeight="1">
      <c r="A72" s="64"/>
      <c r="B72" s="105" t="s">
        <v>298</v>
      </c>
      <c r="C72" s="73" t="s">
        <v>414</v>
      </c>
      <c r="D72" s="106" t="s">
        <v>327</v>
      </c>
      <c r="E72" s="113">
        <v>0.4</v>
      </c>
      <c r="F72" s="128"/>
      <c r="G72" s="107">
        <f>E72*F72</f>
        <v>0</v>
      </c>
    </row>
    <row r="73" spans="1:7" ht="45.75" customHeight="1">
      <c r="A73" s="64"/>
      <c r="B73" s="108" t="s">
        <v>299</v>
      </c>
      <c r="C73" s="73" t="s">
        <v>415</v>
      </c>
      <c r="D73" s="106"/>
      <c r="E73" s="107"/>
      <c r="F73" s="107"/>
      <c r="G73" s="107"/>
    </row>
    <row r="74" spans="1:7" ht="15">
      <c r="A74" s="64"/>
      <c r="B74" s="109"/>
      <c r="C74" s="73" t="s">
        <v>416</v>
      </c>
      <c r="D74" s="106" t="s">
        <v>334</v>
      </c>
      <c r="E74" s="107">
        <v>6</v>
      </c>
      <c r="F74" s="128"/>
      <c r="G74" s="107">
        <f t="shared" si="1"/>
        <v>0</v>
      </c>
    </row>
    <row r="75" spans="1:7" ht="15">
      <c r="A75" s="64"/>
      <c r="B75" s="109"/>
      <c r="C75" s="73" t="s">
        <v>417</v>
      </c>
      <c r="D75" s="106" t="s">
        <v>334</v>
      </c>
      <c r="E75" s="107">
        <v>2</v>
      </c>
      <c r="F75" s="128"/>
      <c r="G75" s="107">
        <f t="shared" si="1"/>
        <v>0</v>
      </c>
    </row>
    <row r="76" spans="1:7" ht="15">
      <c r="A76" s="64"/>
      <c r="B76" s="109"/>
      <c r="C76" s="73" t="s">
        <v>418</v>
      </c>
      <c r="D76" s="106" t="s">
        <v>334</v>
      </c>
      <c r="E76" s="107">
        <v>14</v>
      </c>
      <c r="F76" s="128"/>
      <c r="G76" s="107">
        <f t="shared" si="1"/>
        <v>0</v>
      </c>
    </row>
    <row r="77" spans="1:7" ht="17.25" customHeight="1">
      <c r="A77" s="64"/>
      <c r="B77" s="111"/>
      <c r="C77" s="73" t="s">
        <v>437</v>
      </c>
      <c r="D77" s="106" t="s">
        <v>334</v>
      </c>
      <c r="E77" s="107">
        <v>8</v>
      </c>
      <c r="F77" s="128"/>
      <c r="G77" s="107">
        <f t="shared" si="1"/>
        <v>0</v>
      </c>
    </row>
    <row r="78" spans="1:7" ht="16.5" customHeight="1">
      <c r="A78" s="64"/>
      <c r="B78" s="105" t="s">
        <v>300</v>
      </c>
      <c r="C78" s="73" t="s">
        <v>419</v>
      </c>
      <c r="D78" s="106" t="s">
        <v>334</v>
      </c>
      <c r="E78" s="107">
        <v>204</v>
      </c>
      <c r="F78" s="128"/>
      <c r="G78" s="107">
        <f t="shared" si="1"/>
        <v>0</v>
      </c>
    </row>
    <row r="79" spans="1:7" ht="18" customHeight="1">
      <c r="A79" s="64"/>
      <c r="B79" s="105" t="s">
        <v>301</v>
      </c>
      <c r="C79" s="73" t="s">
        <v>423</v>
      </c>
      <c r="D79" s="106" t="s">
        <v>334</v>
      </c>
      <c r="E79" s="107">
        <v>44</v>
      </c>
      <c r="F79" s="128"/>
      <c r="G79" s="107">
        <f t="shared" si="1"/>
        <v>0</v>
      </c>
    </row>
    <row r="80" spans="1:7" ht="17.25" customHeight="1">
      <c r="A80" s="64"/>
      <c r="B80" s="105" t="s">
        <v>302</v>
      </c>
      <c r="C80" s="73" t="s">
        <v>423</v>
      </c>
      <c r="D80" s="106" t="s">
        <v>334</v>
      </c>
      <c r="E80" s="107">
        <v>160</v>
      </c>
      <c r="F80" s="128"/>
      <c r="G80" s="107">
        <f t="shared" si="1"/>
        <v>0</v>
      </c>
    </row>
    <row r="81" spans="1:7" ht="40.5" customHeight="1">
      <c r="A81" s="64"/>
      <c r="B81" s="105" t="s">
        <v>306</v>
      </c>
      <c r="C81" s="73" t="s">
        <v>420</v>
      </c>
      <c r="D81" s="106" t="s">
        <v>334</v>
      </c>
      <c r="E81" s="107">
        <v>30</v>
      </c>
      <c r="F81" s="128"/>
      <c r="G81" s="107">
        <f>E81*F81</f>
        <v>0</v>
      </c>
    </row>
    <row r="82" spans="1:7" ht="41.25" customHeight="1">
      <c r="A82" s="64"/>
      <c r="B82" s="105" t="s">
        <v>307</v>
      </c>
      <c r="C82" s="73" t="s">
        <v>421</v>
      </c>
      <c r="D82" s="106" t="s">
        <v>334</v>
      </c>
      <c r="E82" s="107">
        <v>15</v>
      </c>
      <c r="F82" s="128"/>
      <c r="G82" s="107">
        <f>E82*F82</f>
        <v>0</v>
      </c>
    </row>
    <row r="83" spans="1:7" ht="57.75" customHeight="1">
      <c r="A83" s="64"/>
      <c r="B83" s="105" t="s">
        <v>310</v>
      </c>
      <c r="C83" s="73" t="s">
        <v>422</v>
      </c>
      <c r="D83" s="106" t="s">
        <v>334</v>
      </c>
      <c r="E83" s="107">
        <v>15</v>
      </c>
      <c r="F83" s="128"/>
      <c r="G83" s="107">
        <f>E83*F83</f>
        <v>0</v>
      </c>
    </row>
    <row r="84" spans="1:7" ht="28.5" customHeight="1">
      <c r="A84" s="64"/>
      <c r="B84" s="108" t="s">
        <v>311</v>
      </c>
      <c r="C84" s="73" t="s">
        <v>424</v>
      </c>
      <c r="D84" s="106"/>
      <c r="E84" s="113"/>
      <c r="F84" s="128"/>
      <c r="G84" s="107"/>
    </row>
    <row r="85" spans="1:7" ht="15">
      <c r="A85" s="64"/>
      <c r="B85" s="112"/>
      <c r="C85" s="73" t="s">
        <v>425</v>
      </c>
      <c r="D85" s="106" t="s">
        <v>209</v>
      </c>
      <c r="E85" s="107">
        <v>396</v>
      </c>
      <c r="F85" s="128"/>
      <c r="G85" s="107">
        <f t="shared" si="1"/>
        <v>0</v>
      </c>
    </row>
    <row r="86" spans="1:7" ht="15">
      <c r="A86" s="64"/>
      <c r="B86" s="114"/>
      <c r="C86" s="73" t="s">
        <v>426</v>
      </c>
      <c r="D86" s="106" t="s">
        <v>209</v>
      </c>
      <c r="E86" s="107">
        <v>1440</v>
      </c>
      <c r="F86" s="128"/>
      <c r="G86" s="107">
        <f t="shared" si="1"/>
        <v>0</v>
      </c>
    </row>
    <row r="87" spans="1:7" ht="41.25" customHeight="1">
      <c r="A87" s="64"/>
      <c r="B87" s="108" t="s">
        <v>312</v>
      </c>
      <c r="C87" s="115" t="s">
        <v>520</v>
      </c>
      <c r="D87" s="116"/>
      <c r="E87" s="117"/>
      <c r="F87" s="107"/>
      <c r="G87" s="107"/>
    </row>
    <row r="88" spans="1:7" ht="15">
      <c r="A88" s="64"/>
      <c r="B88" s="109"/>
      <c r="C88" s="73" t="s">
        <v>410</v>
      </c>
      <c r="D88" s="106" t="s">
        <v>209</v>
      </c>
      <c r="E88" s="117">
        <v>12</v>
      </c>
      <c r="F88" s="128"/>
      <c r="G88" s="107">
        <f t="shared" si="1"/>
        <v>0</v>
      </c>
    </row>
    <row r="89" spans="1:7" ht="15">
      <c r="A89" s="64"/>
      <c r="B89" s="109"/>
      <c r="C89" s="73" t="s">
        <v>411</v>
      </c>
      <c r="D89" s="106" t="s">
        <v>209</v>
      </c>
      <c r="E89" s="117">
        <v>24</v>
      </c>
      <c r="F89" s="128"/>
      <c r="G89" s="107">
        <f t="shared" si="1"/>
        <v>0</v>
      </c>
    </row>
    <row r="90" spans="1:7" ht="15">
      <c r="A90" s="64"/>
      <c r="B90" s="109"/>
      <c r="C90" s="73" t="s">
        <v>412</v>
      </c>
      <c r="D90" s="106" t="s">
        <v>209</v>
      </c>
      <c r="E90" s="97">
        <v>24</v>
      </c>
      <c r="F90" s="128"/>
      <c r="G90" s="107">
        <f t="shared" si="1"/>
        <v>0</v>
      </c>
    </row>
    <row r="91" spans="1:7" ht="15">
      <c r="A91" s="64"/>
      <c r="B91" s="111"/>
      <c r="C91" s="73" t="s">
        <v>413</v>
      </c>
      <c r="D91" s="106" t="s">
        <v>209</v>
      </c>
      <c r="E91" s="97">
        <v>72</v>
      </c>
      <c r="F91" s="128"/>
      <c r="G91" s="107">
        <f t="shared" si="1"/>
        <v>0</v>
      </c>
    </row>
    <row r="92" spans="1:7" ht="23.25" customHeight="1">
      <c r="A92" s="64"/>
      <c r="B92" s="105" t="s">
        <v>313</v>
      </c>
      <c r="C92" s="118" t="s">
        <v>427</v>
      </c>
      <c r="D92" s="106" t="s">
        <v>334</v>
      </c>
      <c r="E92" s="117">
        <v>4</v>
      </c>
      <c r="F92" s="128"/>
      <c r="G92" s="107">
        <f t="shared" si="1"/>
        <v>0</v>
      </c>
    </row>
    <row r="93" spans="1:7" ht="58.5" customHeight="1">
      <c r="A93" s="64"/>
      <c r="B93" s="105" t="s">
        <v>314</v>
      </c>
      <c r="C93" s="72" t="s">
        <v>428</v>
      </c>
      <c r="D93" s="116" t="s">
        <v>366</v>
      </c>
      <c r="E93" s="117">
        <v>10</v>
      </c>
      <c r="F93" s="128"/>
      <c r="G93" s="107">
        <f t="shared" si="1"/>
        <v>0</v>
      </c>
    </row>
    <row r="94" spans="1:7" ht="86.25" customHeight="1">
      <c r="A94" s="64"/>
      <c r="B94" s="105" t="s">
        <v>318</v>
      </c>
      <c r="C94" s="73" t="s">
        <v>429</v>
      </c>
      <c r="D94" s="106" t="s">
        <v>334</v>
      </c>
      <c r="E94" s="106">
        <v>2</v>
      </c>
      <c r="F94" s="128"/>
      <c r="G94" s="107">
        <f t="shared" si="1"/>
        <v>0</v>
      </c>
    </row>
    <row r="95" spans="1:7" ht="41.25" customHeight="1">
      <c r="A95" s="64"/>
      <c r="B95" s="105" t="s">
        <v>319</v>
      </c>
      <c r="C95" s="73" t="s">
        <v>430</v>
      </c>
      <c r="D95" s="106"/>
      <c r="E95" s="106"/>
      <c r="F95" s="107"/>
      <c r="G95" s="107"/>
    </row>
    <row r="96" spans="1:7" ht="15">
      <c r="A96" s="64"/>
      <c r="B96" s="112"/>
      <c r="C96" s="73" t="s">
        <v>328</v>
      </c>
      <c r="D96" s="106" t="s">
        <v>334</v>
      </c>
      <c r="E96" s="106">
        <v>8</v>
      </c>
      <c r="F96" s="128"/>
      <c r="G96" s="107">
        <f t="shared" si="1"/>
        <v>0</v>
      </c>
    </row>
    <row r="97" spans="1:7" ht="15">
      <c r="A97" s="64"/>
      <c r="B97" s="114"/>
      <c r="C97" s="73" t="s">
        <v>329</v>
      </c>
      <c r="D97" s="106" t="s">
        <v>334</v>
      </c>
      <c r="E97" s="106">
        <v>30</v>
      </c>
      <c r="F97" s="128"/>
      <c r="G97" s="107">
        <f t="shared" si="1"/>
        <v>0</v>
      </c>
    </row>
    <row r="98" spans="1:7" ht="18.75" customHeight="1">
      <c r="A98" s="64"/>
      <c r="B98" s="105" t="s">
        <v>320</v>
      </c>
      <c r="C98" s="73" t="s">
        <v>432</v>
      </c>
      <c r="D98" s="106" t="s">
        <v>334</v>
      </c>
      <c r="E98" s="106">
        <v>6</v>
      </c>
      <c r="F98" s="128"/>
      <c r="G98" s="107">
        <f t="shared" si="1"/>
        <v>0</v>
      </c>
    </row>
    <row r="99" spans="1:7" ht="17.25" customHeight="1">
      <c r="A99" s="64"/>
      <c r="B99" s="105" t="s">
        <v>321</v>
      </c>
      <c r="C99" s="73" t="s">
        <v>431</v>
      </c>
      <c r="D99" s="106" t="s">
        <v>334</v>
      </c>
      <c r="E99" s="106">
        <v>6</v>
      </c>
      <c r="F99" s="128"/>
      <c r="G99" s="107">
        <f t="shared" si="1"/>
        <v>0</v>
      </c>
    </row>
    <row r="100" spans="1:7" ht="72" customHeight="1">
      <c r="A100" s="64"/>
      <c r="B100" s="105" t="s">
        <v>322</v>
      </c>
      <c r="C100" s="73" t="s">
        <v>433</v>
      </c>
      <c r="D100" s="106" t="s">
        <v>334</v>
      </c>
      <c r="E100" s="106">
        <v>3</v>
      </c>
      <c r="F100" s="128"/>
      <c r="G100" s="107">
        <f t="shared" si="1"/>
        <v>0</v>
      </c>
    </row>
    <row r="101" spans="1:7" ht="59.25" customHeight="1">
      <c r="A101" s="64"/>
      <c r="B101" s="105" t="s">
        <v>323</v>
      </c>
      <c r="C101" s="73" t="s">
        <v>434</v>
      </c>
      <c r="D101" s="106" t="s">
        <v>205</v>
      </c>
      <c r="E101" s="107">
        <v>1</v>
      </c>
      <c r="F101" s="128"/>
      <c r="G101" s="107">
        <f t="shared" si="1"/>
        <v>0</v>
      </c>
    </row>
    <row r="102" spans="1:7" ht="15">
      <c r="A102" s="64"/>
      <c r="B102" s="105"/>
      <c r="C102" s="119"/>
      <c r="D102" s="187"/>
      <c r="E102" s="107"/>
      <c r="F102" s="107"/>
      <c r="G102" s="107"/>
    </row>
    <row r="103" spans="1:7" ht="15">
      <c r="A103" s="64"/>
      <c r="B103" s="103"/>
      <c r="C103" s="374" t="s">
        <v>141</v>
      </c>
      <c r="D103" s="383"/>
      <c r="E103" s="383"/>
      <c r="F103" s="384"/>
      <c r="G103" s="292">
        <f>SUM(G57:G101)</f>
        <v>0</v>
      </c>
    </row>
    <row r="104" spans="1:7" ht="17.25" customHeight="1">
      <c r="A104" s="64"/>
      <c r="B104" s="169"/>
      <c r="C104" s="304"/>
      <c r="D104" s="169"/>
      <c r="E104" s="169"/>
      <c r="F104" s="169"/>
      <c r="G104" s="169"/>
    </row>
    <row r="105" spans="1:7" ht="28.5" customHeight="1">
      <c r="A105" s="64"/>
      <c r="B105" s="369" t="s">
        <v>407</v>
      </c>
      <c r="C105" s="370"/>
      <c r="D105" s="370"/>
      <c r="E105" s="370"/>
      <c r="F105" s="370"/>
      <c r="G105" s="371"/>
    </row>
    <row r="106" spans="1:7" ht="15.75" thickBot="1">
      <c r="A106" s="64"/>
      <c r="B106" s="168"/>
      <c r="C106" s="168"/>
      <c r="D106" s="168"/>
      <c r="E106" s="168"/>
      <c r="F106" s="168"/>
      <c r="G106" s="168"/>
    </row>
    <row r="107" spans="1:7" ht="39" thickBot="1">
      <c r="A107" s="64"/>
      <c r="B107" s="129" t="s">
        <v>168</v>
      </c>
      <c r="C107" s="129" t="s">
        <v>361</v>
      </c>
      <c r="D107" s="129" t="s">
        <v>90</v>
      </c>
      <c r="E107" s="129" t="s">
        <v>190</v>
      </c>
      <c r="F107" s="91" t="s">
        <v>351</v>
      </c>
      <c r="G107" s="91" t="s">
        <v>350</v>
      </c>
    </row>
    <row r="108" spans="1:7" ht="15">
      <c r="A108" s="64"/>
      <c r="B108" s="104">
        <v>1</v>
      </c>
      <c r="C108" s="104">
        <v>2</v>
      </c>
      <c r="D108" s="104">
        <v>3</v>
      </c>
      <c r="E108" s="104">
        <v>4</v>
      </c>
      <c r="F108" s="92">
        <v>5</v>
      </c>
      <c r="G108" s="92">
        <v>6</v>
      </c>
    </row>
    <row r="109" spans="1:7" ht="15">
      <c r="A109" s="64"/>
      <c r="B109" s="168"/>
      <c r="C109" s="168"/>
      <c r="D109" s="168"/>
      <c r="E109" s="168"/>
      <c r="F109" s="169"/>
      <c r="G109" s="169"/>
    </row>
    <row r="110" spans="1:7" ht="19.5" customHeight="1">
      <c r="A110" s="64"/>
      <c r="B110" s="366" t="s">
        <v>363</v>
      </c>
      <c r="C110" s="372"/>
      <c r="D110" s="372"/>
      <c r="E110" s="372"/>
      <c r="F110" s="372"/>
      <c r="G110" s="373"/>
    </row>
    <row r="111" spans="1:7" ht="46.5" customHeight="1">
      <c r="A111" s="64"/>
      <c r="B111" s="105" t="s">
        <v>194</v>
      </c>
      <c r="C111" s="124" t="s">
        <v>403</v>
      </c>
      <c r="D111" s="106" t="s">
        <v>334</v>
      </c>
      <c r="E111" s="107">
        <v>10</v>
      </c>
      <c r="F111" s="128"/>
      <c r="G111" s="107">
        <f>E111*F111</f>
        <v>0</v>
      </c>
    </row>
    <row r="112" spans="1:7" ht="73.5" customHeight="1">
      <c r="A112" s="64"/>
      <c r="B112" s="105" t="s">
        <v>196</v>
      </c>
      <c r="C112" s="73" t="s">
        <v>404</v>
      </c>
      <c r="D112" s="106" t="s">
        <v>334</v>
      </c>
      <c r="E112" s="107">
        <v>1</v>
      </c>
      <c r="F112" s="128"/>
      <c r="G112" s="107">
        <f>E112*F112</f>
        <v>0</v>
      </c>
    </row>
    <row r="113" spans="1:7" ht="53.25" customHeight="1">
      <c r="A113" s="64"/>
      <c r="B113" s="105" t="s">
        <v>295</v>
      </c>
      <c r="C113" s="73" t="s">
        <v>405</v>
      </c>
      <c r="D113" s="106" t="s">
        <v>334</v>
      </c>
      <c r="E113" s="107">
        <v>1</v>
      </c>
      <c r="F113" s="128"/>
      <c r="G113" s="107">
        <f>E113*F113</f>
        <v>0</v>
      </c>
    </row>
    <row r="114" spans="1:7" ht="20.25" customHeight="1">
      <c r="A114" s="64"/>
      <c r="B114" s="105"/>
      <c r="C114" s="72"/>
      <c r="D114" s="186"/>
      <c r="E114" s="107"/>
      <c r="F114" s="107"/>
      <c r="G114" s="107"/>
    </row>
    <row r="115" spans="1:7" ht="18.75" customHeight="1">
      <c r="A115" s="64"/>
      <c r="B115" s="170"/>
      <c r="C115" s="374" t="s">
        <v>141</v>
      </c>
      <c r="D115" s="383"/>
      <c r="E115" s="383"/>
      <c r="F115" s="384"/>
      <c r="G115" s="292">
        <f>SUM(G111:G113)</f>
        <v>0</v>
      </c>
    </row>
    <row r="116" spans="1:7" ht="15">
      <c r="A116" s="64"/>
      <c r="B116" s="173"/>
      <c r="C116" s="174"/>
      <c r="D116" s="173"/>
      <c r="E116" s="173"/>
      <c r="F116" s="212"/>
      <c r="G116" s="212"/>
    </row>
    <row r="117" spans="1:7" ht="26.25" customHeight="1">
      <c r="A117" s="64"/>
      <c r="B117" s="369" t="s">
        <v>435</v>
      </c>
      <c r="C117" s="370"/>
      <c r="D117" s="370"/>
      <c r="E117" s="370"/>
      <c r="F117" s="370"/>
      <c r="G117" s="371"/>
    </row>
    <row r="118" spans="1:7" ht="15.75" thickBot="1">
      <c r="A118" s="64"/>
      <c r="B118" s="168"/>
      <c r="C118" s="168"/>
      <c r="D118" s="168"/>
      <c r="E118" s="168"/>
      <c r="F118" s="168"/>
      <c r="G118" s="168"/>
    </row>
    <row r="119" spans="1:7" ht="39" thickBot="1">
      <c r="A119" s="64"/>
      <c r="B119" s="129" t="s">
        <v>168</v>
      </c>
      <c r="C119" s="129" t="s">
        <v>361</v>
      </c>
      <c r="D119" s="129" t="s">
        <v>90</v>
      </c>
      <c r="E119" s="129" t="s">
        <v>190</v>
      </c>
      <c r="F119" s="91" t="s">
        <v>351</v>
      </c>
      <c r="G119" s="91" t="s">
        <v>350</v>
      </c>
    </row>
    <row r="120" spans="1:7" ht="15">
      <c r="A120" s="64"/>
      <c r="B120" s="104">
        <v>1</v>
      </c>
      <c r="C120" s="104">
        <v>2</v>
      </c>
      <c r="D120" s="104">
        <v>3</v>
      </c>
      <c r="E120" s="104">
        <v>4</v>
      </c>
      <c r="F120" s="92">
        <v>5</v>
      </c>
      <c r="G120" s="92">
        <v>6</v>
      </c>
    </row>
    <row r="121" spans="1:7" ht="15">
      <c r="A121" s="64"/>
      <c r="B121" s="168"/>
      <c r="C121" s="168"/>
      <c r="D121" s="168"/>
      <c r="E121" s="168"/>
      <c r="F121" s="168"/>
      <c r="G121" s="168"/>
    </row>
    <row r="122" spans="1:7" ht="15" customHeight="1">
      <c r="A122" s="64"/>
      <c r="B122" s="366" t="s">
        <v>363</v>
      </c>
      <c r="C122" s="372"/>
      <c r="D122" s="372"/>
      <c r="E122" s="372"/>
      <c r="F122" s="372"/>
      <c r="G122" s="373"/>
    </row>
    <row r="123" spans="1:7" ht="67.5" customHeight="1">
      <c r="A123" s="64"/>
      <c r="B123" s="105" t="s">
        <v>194</v>
      </c>
      <c r="C123" s="73" t="s">
        <v>406</v>
      </c>
      <c r="D123" s="106" t="s">
        <v>334</v>
      </c>
      <c r="E123" s="107">
        <v>12</v>
      </c>
      <c r="F123" s="128"/>
      <c r="G123" s="107">
        <f>E123*F123</f>
        <v>0</v>
      </c>
    </row>
    <row r="124" spans="1:7" ht="15">
      <c r="A124" s="64"/>
      <c r="B124" s="105"/>
      <c r="C124" s="119"/>
      <c r="D124" s="186"/>
      <c r="E124" s="107"/>
      <c r="F124" s="171"/>
      <c r="G124" s="113"/>
    </row>
    <row r="125" spans="1:7" ht="15">
      <c r="A125" s="64"/>
      <c r="B125" s="103"/>
      <c r="C125" s="172"/>
      <c r="D125" s="374" t="s">
        <v>141</v>
      </c>
      <c r="E125" s="378"/>
      <c r="F125" s="379"/>
      <c r="G125" s="292">
        <f>SUM(G123:G123)</f>
        <v>0</v>
      </c>
    </row>
    <row r="126" spans="1:7" ht="15.75" thickBot="1">
      <c r="A126" s="64"/>
      <c r="B126" s="106"/>
      <c r="C126" s="174"/>
      <c r="D126" s="106"/>
      <c r="E126" s="106"/>
      <c r="F126" s="106"/>
      <c r="G126" s="106"/>
    </row>
    <row r="127" spans="1:7" ht="15.75" thickBot="1">
      <c r="A127" s="64"/>
      <c r="B127" s="206"/>
      <c r="C127" s="207" t="s">
        <v>455</v>
      </c>
      <c r="D127" s="206"/>
      <c r="E127" s="206"/>
      <c r="F127" s="206"/>
      <c r="G127" s="293">
        <f>SUM(G125,G115,G103,G449,)*0.1</f>
        <v>0</v>
      </c>
    </row>
    <row r="128" spans="1:7" ht="15">
      <c r="A128" s="64"/>
      <c r="B128" s="106"/>
      <c r="C128" s="73"/>
      <c r="D128" s="106"/>
      <c r="E128" s="106"/>
      <c r="F128" s="106"/>
      <c r="G128" s="106"/>
    </row>
    <row r="129" spans="1:7" ht="15.75" thickBot="1">
      <c r="A129" s="67"/>
      <c r="B129" s="175"/>
      <c r="C129" s="175"/>
      <c r="D129" s="208"/>
      <c r="E129" s="208"/>
      <c r="F129" s="208"/>
      <c r="G129" s="213"/>
    </row>
    <row r="130" spans="1:7" ht="15.75" thickBot="1">
      <c r="A130" s="67"/>
      <c r="B130" s="175"/>
      <c r="C130" s="175"/>
      <c r="D130" s="380" t="s">
        <v>87</v>
      </c>
      <c r="E130" s="381"/>
      <c r="F130" s="382"/>
      <c r="G130" s="294">
        <f>SUM(G127,G125,G115,G103,G49,)</f>
        <v>0</v>
      </c>
    </row>
    <row r="131" spans="1:7" ht="15">
      <c r="A131" s="67"/>
      <c r="B131" s="68"/>
      <c r="C131" s="68"/>
      <c r="D131" s="69"/>
      <c r="E131" s="69"/>
      <c r="F131" s="69"/>
      <c r="G131" s="70"/>
    </row>
    <row r="132" spans="1:7" ht="15">
      <c r="A132" s="64"/>
      <c r="B132" s="65"/>
      <c r="C132" s="65"/>
      <c r="D132" s="65"/>
      <c r="E132" s="65"/>
      <c r="F132" s="65"/>
      <c r="G132" s="65"/>
    </row>
    <row r="133" spans="1:7" ht="15">
      <c r="A133" s="64"/>
      <c r="B133" s="385"/>
      <c r="C133" s="385"/>
      <c r="D133" s="65"/>
      <c r="E133" s="65"/>
      <c r="F133" s="385"/>
      <c r="G133" s="385"/>
    </row>
    <row r="134" spans="1:7" ht="15">
      <c r="A134" s="64"/>
      <c r="B134" s="65"/>
      <c r="C134" s="65"/>
      <c r="D134" s="65"/>
      <c r="E134" s="65"/>
      <c r="F134" s="65"/>
      <c r="G134" s="65"/>
    </row>
  </sheetData>
  <sheetProtection password="CE28" sheet="1"/>
  <mergeCells count="16">
    <mergeCell ref="D125:F125"/>
    <mergeCell ref="D130:F130"/>
    <mergeCell ref="C103:F103"/>
    <mergeCell ref="B105:G105"/>
    <mergeCell ref="B110:G110"/>
    <mergeCell ref="B133:C133"/>
    <mergeCell ref="F133:G133"/>
    <mergeCell ref="C115:F115"/>
    <mergeCell ref="B117:G117"/>
    <mergeCell ref="B122:G122"/>
    <mergeCell ref="B2:G2"/>
    <mergeCell ref="B4:G4"/>
    <mergeCell ref="B9:G9"/>
    <mergeCell ref="C49:F49"/>
    <mergeCell ref="B51:G51"/>
    <mergeCell ref="B56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4.00390625" style="3" customWidth="1"/>
    <col min="2" max="2" width="7.7109375" style="264" customWidth="1"/>
    <col min="3" max="3" width="45.8515625" style="3" customWidth="1"/>
    <col min="4" max="4" width="6.8515625" style="3" customWidth="1"/>
    <col min="5" max="5" width="9.140625" style="3" customWidth="1"/>
    <col min="6" max="6" width="7.28125" style="3" customWidth="1"/>
    <col min="7" max="7" width="12.140625" style="3" customWidth="1"/>
    <col min="8" max="16384" width="9.140625" style="3" customWidth="1"/>
  </cols>
  <sheetData>
    <row r="1" spans="1:7" ht="15">
      <c r="A1" s="132"/>
      <c r="B1" s="266"/>
      <c r="C1" s="132"/>
      <c r="D1" s="132"/>
      <c r="E1" s="132"/>
      <c r="F1" s="132"/>
      <c r="G1" s="132"/>
    </row>
    <row r="2" spans="1:7" ht="22.5" customHeight="1" thickBot="1">
      <c r="A2" s="399" t="s">
        <v>331</v>
      </c>
      <c r="B2" s="400"/>
      <c r="C2" s="400"/>
      <c r="D2" s="400"/>
      <c r="E2" s="400"/>
      <c r="F2" s="400"/>
      <c r="G2" s="401"/>
    </row>
    <row r="3" spans="1:7" ht="77.25" thickBot="1">
      <c r="A3" s="92" t="s">
        <v>332</v>
      </c>
      <c r="B3" s="257" t="s">
        <v>118</v>
      </c>
      <c r="C3" s="131" t="s">
        <v>119</v>
      </c>
      <c r="D3" s="92" t="s">
        <v>333</v>
      </c>
      <c r="E3" s="131" t="s">
        <v>91</v>
      </c>
      <c r="F3" s="91" t="s">
        <v>356</v>
      </c>
      <c r="G3" s="91" t="s">
        <v>357</v>
      </c>
    </row>
    <row r="4" spans="1:9" ht="15">
      <c r="A4" s="92"/>
      <c r="B4" s="257"/>
      <c r="C4" s="131"/>
      <c r="D4" s="92"/>
      <c r="E4" s="131"/>
      <c r="F4" s="188"/>
      <c r="G4" s="188"/>
      <c r="I4" s="189"/>
    </row>
    <row r="5" spans="1:7" ht="18" customHeight="1">
      <c r="A5" s="83"/>
      <c r="B5" s="271" t="s">
        <v>194</v>
      </c>
      <c r="C5" s="272" t="s">
        <v>450</v>
      </c>
      <c r="D5" s="83"/>
      <c r="E5" s="83"/>
      <c r="F5" s="196"/>
      <c r="G5" s="196"/>
    </row>
    <row r="6" spans="1:9" ht="20.25" customHeight="1">
      <c r="A6" s="84"/>
      <c r="B6" s="259"/>
      <c r="C6" s="85"/>
      <c r="D6" s="84"/>
      <c r="E6" s="84"/>
      <c r="F6" s="255"/>
      <c r="G6" s="255"/>
      <c r="I6" s="190"/>
    </row>
    <row r="7" spans="1:7" ht="32.25" customHeight="1">
      <c r="A7" s="84"/>
      <c r="B7" s="265" t="s">
        <v>338</v>
      </c>
      <c r="C7" s="273" t="s">
        <v>339</v>
      </c>
      <c r="D7" s="86"/>
      <c r="E7" s="87"/>
      <c r="F7" s="197"/>
      <c r="G7" s="197"/>
    </row>
    <row r="8" spans="1:7" ht="232.5" customHeight="1">
      <c r="A8" s="84"/>
      <c r="B8" s="265" t="s">
        <v>488</v>
      </c>
      <c r="C8" s="268" t="s">
        <v>511</v>
      </c>
      <c r="D8" s="86" t="s">
        <v>466</v>
      </c>
      <c r="E8" s="87">
        <v>1</v>
      </c>
      <c r="F8" s="74"/>
      <c r="G8" s="197">
        <f>E8*F8</f>
        <v>0</v>
      </c>
    </row>
    <row r="9" spans="1:7" ht="40.5" customHeight="1">
      <c r="A9" s="84"/>
      <c r="B9" s="265" t="s">
        <v>489</v>
      </c>
      <c r="C9" s="268" t="s">
        <v>512</v>
      </c>
      <c r="D9" s="86" t="s">
        <v>466</v>
      </c>
      <c r="E9" s="87">
        <v>2</v>
      </c>
      <c r="F9" s="74"/>
      <c r="G9" s="197">
        <f>E9*F9</f>
        <v>0</v>
      </c>
    </row>
    <row r="10" spans="1:7" ht="66.75" customHeight="1">
      <c r="A10" s="84"/>
      <c r="B10" s="265" t="s">
        <v>490</v>
      </c>
      <c r="C10" s="268" t="s">
        <v>513</v>
      </c>
      <c r="D10" s="86" t="s">
        <v>466</v>
      </c>
      <c r="E10" s="87">
        <v>8</v>
      </c>
      <c r="F10" s="74"/>
      <c r="G10" s="197">
        <f>E10*F10</f>
        <v>0</v>
      </c>
    </row>
    <row r="11" spans="1:7" ht="106.5" customHeight="1">
      <c r="A11" s="84"/>
      <c r="B11" s="265" t="s">
        <v>491</v>
      </c>
      <c r="C11" s="268" t="s">
        <v>514</v>
      </c>
      <c r="D11" s="86" t="s">
        <v>466</v>
      </c>
      <c r="E11" s="87">
        <v>4</v>
      </c>
      <c r="F11" s="74"/>
      <c r="G11" s="197">
        <f>E11*F11</f>
        <v>0</v>
      </c>
    </row>
    <row r="12" spans="1:7" ht="49.5" customHeight="1">
      <c r="A12" s="84"/>
      <c r="B12" s="265" t="s">
        <v>492</v>
      </c>
      <c r="C12" s="268" t="s">
        <v>467</v>
      </c>
      <c r="D12" s="88"/>
      <c r="E12" s="87"/>
      <c r="F12" s="197"/>
      <c r="G12" s="197"/>
    </row>
    <row r="13" spans="1:7" ht="38.25" customHeight="1">
      <c r="A13" s="84"/>
      <c r="B13" s="265" t="s">
        <v>493</v>
      </c>
      <c r="C13" s="78" t="s">
        <v>468</v>
      </c>
      <c r="D13" s="86" t="s">
        <v>466</v>
      </c>
      <c r="E13" s="87">
        <v>10</v>
      </c>
      <c r="F13" s="74"/>
      <c r="G13" s="197">
        <f aca="true" t="shared" si="0" ref="G13:G18">E13*F13</f>
        <v>0</v>
      </c>
    </row>
    <row r="14" spans="1:7" ht="63" customHeight="1">
      <c r="A14" s="84"/>
      <c r="B14" s="265" t="s">
        <v>494</v>
      </c>
      <c r="C14" s="78" t="s">
        <v>469</v>
      </c>
      <c r="D14" s="86" t="s">
        <v>466</v>
      </c>
      <c r="E14" s="87">
        <v>3</v>
      </c>
      <c r="F14" s="74"/>
      <c r="G14" s="197">
        <f t="shared" si="0"/>
        <v>0</v>
      </c>
    </row>
    <row r="15" spans="1:7" ht="28.5" customHeight="1">
      <c r="A15" s="84"/>
      <c r="B15" s="265" t="s">
        <v>495</v>
      </c>
      <c r="C15" s="78" t="s">
        <v>470</v>
      </c>
      <c r="D15" s="86" t="s">
        <v>466</v>
      </c>
      <c r="E15" s="87">
        <v>3</v>
      </c>
      <c r="F15" s="74"/>
      <c r="G15" s="197">
        <f t="shared" si="0"/>
        <v>0</v>
      </c>
    </row>
    <row r="16" spans="1:7" ht="27.75" customHeight="1">
      <c r="A16" s="84"/>
      <c r="B16" s="265" t="s">
        <v>496</v>
      </c>
      <c r="C16" s="78" t="s">
        <v>471</v>
      </c>
      <c r="D16" s="86" t="s">
        <v>172</v>
      </c>
      <c r="E16" s="87">
        <v>410</v>
      </c>
      <c r="F16" s="74"/>
      <c r="G16" s="197">
        <f t="shared" si="0"/>
        <v>0</v>
      </c>
    </row>
    <row r="17" spans="1:7" ht="32.25" customHeight="1">
      <c r="A17" s="84"/>
      <c r="B17" s="265" t="s">
        <v>497</v>
      </c>
      <c r="C17" s="78" t="s">
        <v>472</v>
      </c>
      <c r="D17" s="86" t="s">
        <v>172</v>
      </c>
      <c r="E17" s="87">
        <v>450</v>
      </c>
      <c r="F17" s="74"/>
      <c r="G17" s="197">
        <f t="shared" si="0"/>
        <v>0</v>
      </c>
    </row>
    <row r="18" spans="1:7" ht="32.25" customHeight="1">
      <c r="A18" s="84"/>
      <c r="B18" s="265" t="s">
        <v>519</v>
      </c>
      <c r="C18" s="268" t="s">
        <v>487</v>
      </c>
      <c r="D18" s="86" t="s">
        <v>160</v>
      </c>
      <c r="E18" s="87">
        <v>1</v>
      </c>
      <c r="F18" s="74"/>
      <c r="G18" s="197">
        <f t="shared" si="0"/>
        <v>0</v>
      </c>
    </row>
    <row r="19" spans="1:7" ht="21" customHeight="1">
      <c r="A19" s="84"/>
      <c r="B19" s="267"/>
      <c r="C19" s="78"/>
      <c r="D19" s="86"/>
      <c r="E19" s="87"/>
      <c r="F19" s="197"/>
      <c r="G19" s="197"/>
    </row>
    <row r="20" spans="1:7" ht="20.25" customHeight="1">
      <c r="A20" s="388" t="s">
        <v>451</v>
      </c>
      <c r="B20" s="389"/>
      <c r="C20" s="389"/>
      <c r="D20" s="389"/>
      <c r="E20" s="390"/>
      <c r="F20" s="395">
        <f>SUM(G8:G18)</f>
        <v>0</v>
      </c>
      <c r="G20" s="396"/>
    </row>
    <row r="21" spans="1:7" ht="18.75" customHeight="1">
      <c r="A21" s="84"/>
      <c r="B21" s="260"/>
      <c r="C21" s="78"/>
      <c r="D21" s="86"/>
      <c r="E21" s="87"/>
      <c r="F21" s="197"/>
      <c r="G21" s="197"/>
    </row>
    <row r="22" spans="1:7" ht="45" customHeight="1">
      <c r="A22" s="84"/>
      <c r="B22" s="104" t="s">
        <v>340</v>
      </c>
      <c r="C22" s="273" t="s">
        <v>476</v>
      </c>
      <c r="D22" s="86"/>
      <c r="E22" s="87"/>
      <c r="F22" s="197"/>
      <c r="G22" s="197"/>
    </row>
    <row r="23" spans="1:7" ht="30.75" customHeight="1">
      <c r="A23" s="84"/>
      <c r="B23" s="260"/>
      <c r="C23" s="256" t="s">
        <v>481</v>
      </c>
      <c r="D23" s="86"/>
      <c r="E23" s="87"/>
      <c r="F23" s="197"/>
      <c r="G23" s="197"/>
    </row>
    <row r="24" spans="1:7" ht="260.25" customHeight="1">
      <c r="A24" s="84"/>
      <c r="B24" s="104" t="s">
        <v>498</v>
      </c>
      <c r="C24" s="269" t="s">
        <v>521</v>
      </c>
      <c r="D24" s="86" t="s">
        <v>466</v>
      </c>
      <c r="E24" s="87">
        <v>40</v>
      </c>
      <c r="F24" s="74"/>
      <c r="G24" s="197">
        <f>E24*F24</f>
        <v>0</v>
      </c>
    </row>
    <row r="25" spans="1:7" ht="196.5" customHeight="1">
      <c r="A25" s="84"/>
      <c r="B25" s="104" t="s">
        <v>499</v>
      </c>
      <c r="C25" s="270" t="s">
        <v>473</v>
      </c>
      <c r="D25" s="86" t="s">
        <v>466</v>
      </c>
      <c r="E25" s="87">
        <v>2</v>
      </c>
      <c r="F25" s="74"/>
      <c r="G25" s="197">
        <f>E25*F25</f>
        <v>0</v>
      </c>
    </row>
    <row r="26" spans="1:7" ht="390.75" customHeight="1">
      <c r="A26" s="84"/>
      <c r="B26" s="104" t="s">
        <v>500</v>
      </c>
      <c r="C26" s="276" t="s">
        <v>527</v>
      </c>
      <c r="D26" s="86" t="s">
        <v>466</v>
      </c>
      <c r="E26" s="87">
        <v>2</v>
      </c>
      <c r="F26" s="74"/>
      <c r="G26" s="197">
        <f>E26*F26</f>
        <v>0</v>
      </c>
    </row>
    <row r="27" spans="1:7" ht="321" customHeight="1">
      <c r="A27" s="84"/>
      <c r="B27" s="104" t="s">
        <v>501</v>
      </c>
      <c r="C27" s="268" t="s">
        <v>474</v>
      </c>
      <c r="D27" s="86" t="s">
        <v>466</v>
      </c>
      <c r="E27" s="87">
        <v>1</v>
      </c>
      <c r="F27" s="74"/>
      <c r="G27" s="197">
        <f>E27*F27</f>
        <v>0</v>
      </c>
    </row>
    <row r="28" spans="1:7" ht="54.75" customHeight="1">
      <c r="A28" s="84"/>
      <c r="B28" s="104" t="s">
        <v>502</v>
      </c>
      <c r="C28" s="78" t="s">
        <v>475</v>
      </c>
      <c r="D28" s="86"/>
      <c r="E28" s="87"/>
      <c r="F28" s="197"/>
      <c r="G28" s="197"/>
    </row>
    <row r="29" spans="1:7" ht="21" customHeight="1">
      <c r="A29" s="84"/>
      <c r="B29" s="104"/>
      <c r="C29" s="274" t="s">
        <v>522</v>
      </c>
      <c r="D29" s="86" t="s">
        <v>172</v>
      </c>
      <c r="E29" s="87">
        <v>125</v>
      </c>
      <c r="F29" s="74"/>
      <c r="G29" s="197">
        <f aca="true" t="shared" si="1" ref="G29:G34">E29*F29</f>
        <v>0</v>
      </c>
    </row>
    <row r="30" spans="1:7" ht="20.25" customHeight="1">
      <c r="A30" s="84"/>
      <c r="B30" s="104"/>
      <c r="C30" s="275" t="s">
        <v>523</v>
      </c>
      <c r="D30" s="86" t="s">
        <v>172</v>
      </c>
      <c r="E30" s="87">
        <v>130</v>
      </c>
      <c r="F30" s="74"/>
      <c r="G30" s="197">
        <f t="shared" si="1"/>
        <v>0</v>
      </c>
    </row>
    <row r="31" spans="1:7" ht="63.75" customHeight="1">
      <c r="A31" s="84"/>
      <c r="B31" s="104" t="s">
        <v>503</v>
      </c>
      <c r="C31" s="268" t="s">
        <v>477</v>
      </c>
      <c r="D31" s="252" t="s">
        <v>172</v>
      </c>
      <c r="E31" s="253">
        <v>80</v>
      </c>
      <c r="F31" s="254"/>
      <c r="G31" s="295">
        <f t="shared" si="1"/>
        <v>0</v>
      </c>
    </row>
    <row r="32" spans="1:7" ht="50.25" customHeight="1">
      <c r="A32" s="84"/>
      <c r="B32" s="104" t="s">
        <v>504</v>
      </c>
      <c r="C32" s="268" t="s">
        <v>478</v>
      </c>
      <c r="D32" s="252" t="s">
        <v>160</v>
      </c>
      <c r="E32" s="253">
        <v>1</v>
      </c>
      <c r="F32" s="254"/>
      <c r="G32" s="295">
        <f t="shared" si="1"/>
        <v>0</v>
      </c>
    </row>
    <row r="33" spans="1:7" ht="51.75" customHeight="1">
      <c r="A33" s="84"/>
      <c r="B33" s="104" t="s">
        <v>505</v>
      </c>
      <c r="C33" s="268" t="s">
        <v>479</v>
      </c>
      <c r="D33" s="252" t="s">
        <v>160</v>
      </c>
      <c r="E33" s="253">
        <v>1</v>
      </c>
      <c r="F33" s="254"/>
      <c r="G33" s="295">
        <f t="shared" si="1"/>
        <v>0</v>
      </c>
    </row>
    <row r="34" spans="1:7" ht="66" customHeight="1">
      <c r="A34" s="84"/>
      <c r="B34" s="104" t="s">
        <v>506</v>
      </c>
      <c r="C34" s="268" t="s">
        <v>480</v>
      </c>
      <c r="D34" s="252" t="s">
        <v>160</v>
      </c>
      <c r="E34" s="253">
        <v>1</v>
      </c>
      <c r="F34" s="254"/>
      <c r="G34" s="295">
        <f t="shared" si="1"/>
        <v>0</v>
      </c>
    </row>
    <row r="35" spans="1:7" ht="33.75" customHeight="1">
      <c r="A35" s="84"/>
      <c r="B35" s="104"/>
      <c r="C35" s="256" t="s">
        <v>482</v>
      </c>
      <c r="D35" s="86"/>
      <c r="E35" s="87"/>
      <c r="F35" s="197"/>
      <c r="G35" s="197"/>
    </row>
    <row r="36" spans="1:7" ht="64.5" customHeight="1">
      <c r="A36" s="84"/>
      <c r="B36" s="104" t="s">
        <v>507</v>
      </c>
      <c r="C36" s="268" t="s">
        <v>483</v>
      </c>
      <c r="D36" s="252" t="s">
        <v>160</v>
      </c>
      <c r="E36" s="253">
        <v>1</v>
      </c>
      <c r="F36" s="254"/>
      <c r="G36" s="295">
        <f>E36*F36</f>
        <v>0</v>
      </c>
    </row>
    <row r="37" spans="1:7" ht="52.5" customHeight="1">
      <c r="A37" s="84"/>
      <c r="B37" s="104" t="s">
        <v>508</v>
      </c>
      <c r="C37" s="268" t="s">
        <v>484</v>
      </c>
      <c r="D37" s="252" t="s">
        <v>160</v>
      </c>
      <c r="E37" s="253">
        <v>1</v>
      </c>
      <c r="F37" s="254"/>
      <c r="G37" s="295">
        <f>E37*F37</f>
        <v>0</v>
      </c>
    </row>
    <row r="38" spans="1:7" ht="23.25" customHeight="1">
      <c r="A38" s="84"/>
      <c r="B38" s="104"/>
      <c r="C38" s="256" t="s">
        <v>485</v>
      </c>
      <c r="D38" s="86"/>
      <c r="E38" s="87"/>
      <c r="F38" s="74"/>
      <c r="G38" s="197"/>
    </row>
    <row r="39" spans="1:7" ht="39.75" customHeight="1">
      <c r="A39" s="84"/>
      <c r="B39" s="104" t="s">
        <v>509</v>
      </c>
      <c r="C39" s="268" t="s">
        <v>486</v>
      </c>
      <c r="D39" s="252" t="s">
        <v>160</v>
      </c>
      <c r="E39" s="253">
        <v>1</v>
      </c>
      <c r="F39" s="254"/>
      <c r="G39" s="295">
        <f>E39*F39</f>
        <v>0</v>
      </c>
    </row>
    <row r="40" spans="1:7" ht="49.5" customHeight="1">
      <c r="A40" s="84"/>
      <c r="B40" s="104" t="s">
        <v>510</v>
      </c>
      <c r="C40" s="268" t="s">
        <v>525</v>
      </c>
      <c r="D40" s="252" t="s">
        <v>160</v>
      </c>
      <c r="E40" s="253">
        <v>1</v>
      </c>
      <c r="F40" s="254"/>
      <c r="G40" s="295">
        <f>E40*F40</f>
        <v>0</v>
      </c>
    </row>
    <row r="41" spans="1:7" ht="108" customHeight="1">
      <c r="A41" s="84"/>
      <c r="B41" s="104" t="s">
        <v>518</v>
      </c>
      <c r="C41" s="268" t="s">
        <v>524</v>
      </c>
      <c r="D41" s="252" t="s">
        <v>160</v>
      </c>
      <c r="E41" s="253">
        <v>1</v>
      </c>
      <c r="F41" s="254"/>
      <c r="G41" s="295">
        <f>E41*F41</f>
        <v>0</v>
      </c>
    </row>
    <row r="42" spans="1:7" ht="20.25" customHeight="1">
      <c r="A42" s="84"/>
      <c r="B42" s="260"/>
      <c r="C42" s="78"/>
      <c r="D42" s="86"/>
      <c r="E42" s="87"/>
      <c r="F42" s="197"/>
      <c r="G42" s="197"/>
    </row>
    <row r="43" spans="1:7" ht="16.5" customHeight="1">
      <c r="A43" s="405" t="s">
        <v>451</v>
      </c>
      <c r="B43" s="406"/>
      <c r="C43" s="406"/>
      <c r="D43" s="406"/>
      <c r="E43" s="407"/>
      <c r="F43" s="386">
        <f>SUM(G24:G41)</f>
        <v>0</v>
      </c>
      <c r="G43" s="387"/>
    </row>
    <row r="44" spans="1:7" ht="18" customHeight="1">
      <c r="A44" s="84"/>
      <c r="B44" s="260"/>
      <c r="C44" s="78"/>
      <c r="D44" s="86"/>
      <c r="E44" s="87"/>
      <c r="F44" s="197"/>
      <c r="G44" s="197"/>
    </row>
    <row r="45" spans="1:7" ht="21" customHeight="1">
      <c r="A45" s="83"/>
      <c r="B45" s="271" t="s">
        <v>196</v>
      </c>
      <c r="C45" s="272" t="s">
        <v>341</v>
      </c>
      <c r="D45" s="83"/>
      <c r="E45" s="192"/>
      <c r="F45" s="196"/>
      <c r="G45" s="198"/>
    </row>
    <row r="46" spans="1:11" ht="36" customHeight="1">
      <c r="A46" s="84"/>
      <c r="B46" s="104" t="s">
        <v>335</v>
      </c>
      <c r="C46" s="193" t="s">
        <v>515</v>
      </c>
      <c r="D46" s="191" t="s">
        <v>342</v>
      </c>
      <c r="E46" s="194">
        <v>144</v>
      </c>
      <c r="F46" s="74"/>
      <c r="G46" s="197">
        <f>E46*F46</f>
        <v>0</v>
      </c>
      <c r="K46" s="195"/>
    </row>
    <row r="47" spans="1:10" ht="37.5" customHeight="1">
      <c r="A47" s="84"/>
      <c r="B47" s="104" t="s">
        <v>336</v>
      </c>
      <c r="C47" s="193" t="s">
        <v>516</v>
      </c>
      <c r="D47" s="191" t="s">
        <v>172</v>
      </c>
      <c r="E47" s="194">
        <v>500</v>
      </c>
      <c r="F47" s="74"/>
      <c r="G47" s="197">
        <f>E47*F47</f>
        <v>0</v>
      </c>
      <c r="J47" s="189"/>
    </row>
    <row r="48" spans="1:10" ht="61.5" customHeight="1">
      <c r="A48" s="84"/>
      <c r="B48" s="104" t="s">
        <v>337</v>
      </c>
      <c r="C48" s="78" t="s">
        <v>517</v>
      </c>
      <c r="D48" s="191" t="s">
        <v>334</v>
      </c>
      <c r="E48" s="194">
        <v>9</v>
      </c>
      <c r="F48" s="74"/>
      <c r="G48" s="197">
        <f>E48*F48</f>
        <v>0</v>
      </c>
      <c r="J48" s="201"/>
    </row>
    <row r="49" spans="1:7" ht="18.75" customHeight="1">
      <c r="A49" s="82"/>
      <c r="B49" s="261"/>
      <c r="C49" s="80"/>
      <c r="D49" s="79"/>
      <c r="E49" s="81"/>
      <c r="F49" s="199"/>
      <c r="G49" s="200"/>
    </row>
    <row r="50" spans="1:7" ht="17.25" customHeight="1">
      <c r="A50" s="405" t="s">
        <v>451</v>
      </c>
      <c r="B50" s="406"/>
      <c r="C50" s="406"/>
      <c r="D50" s="406"/>
      <c r="E50" s="407"/>
      <c r="F50" s="386">
        <f>SUM(G46:G48)</f>
        <v>0</v>
      </c>
      <c r="G50" s="387"/>
    </row>
    <row r="51" spans="1:7" ht="17.25" customHeight="1" thickBot="1">
      <c r="A51" s="202"/>
      <c r="B51" s="262"/>
      <c r="C51" s="203"/>
      <c r="D51" s="203"/>
      <c r="E51" s="203"/>
      <c r="F51" s="204"/>
      <c r="G51" s="205"/>
    </row>
    <row r="52" spans="1:7" ht="17.25" customHeight="1" thickBot="1">
      <c r="A52" s="83"/>
      <c r="B52" s="258" t="s">
        <v>295</v>
      </c>
      <c r="C52" s="272" t="s">
        <v>454</v>
      </c>
      <c r="D52" s="83"/>
      <c r="E52" s="192"/>
      <c r="F52" s="397">
        <f>(F20+F43+F50)*0.1</f>
        <v>0</v>
      </c>
      <c r="G52" s="398"/>
    </row>
    <row r="53" spans="1:7" ht="15.75" thickBot="1">
      <c r="A53" s="391"/>
      <c r="B53" s="392"/>
      <c r="C53" s="392"/>
      <c r="D53" s="392"/>
      <c r="E53" s="392"/>
      <c r="F53" s="393"/>
      <c r="G53" s="394"/>
    </row>
    <row r="54" spans="1:7" ht="16.5" thickBot="1">
      <c r="A54" s="402" t="s">
        <v>452</v>
      </c>
      <c r="B54" s="403"/>
      <c r="C54" s="403"/>
      <c r="D54" s="403"/>
      <c r="E54" s="404"/>
      <c r="F54" s="397">
        <f>F20+F43+F50+F52</f>
        <v>0</v>
      </c>
      <c r="G54" s="398"/>
    </row>
    <row r="55" spans="1:7" ht="15">
      <c r="A55" s="75"/>
      <c r="B55" s="263"/>
      <c r="C55" s="76"/>
      <c r="D55" s="77"/>
      <c r="E55" s="77"/>
      <c r="F55" s="77"/>
      <c r="G55" s="77"/>
    </row>
    <row r="56" spans="1:7" ht="15">
      <c r="A56" s="75"/>
      <c r="B56" s="263"/>
      <c r="C56" s="76"/>
      <c r="D56" s="77"/>
      <c r="E56" s="77"/>
      <c r="F56" s="77"/>
      <c r="G56" s="77"/>
    </row>
  </sheetData>
  <sheetProtection password="CE28" sheet="1"/>
  <mergeCells count="11">
    <mergeCell ref="F54:G54"/>
    <mergeCell ref="A54:E54"/>
    <mergeCell ref="A43:E43"/>
    <mergeCell ref="F43:G43"/>
    <mergeCell ref="A50:E50"/>
    <mergeCell ref="F50:G50"/>
    <mergeCell ref="A20:E20"/>
    <mergeCell ref="A53:G53"/>
    <mergeCell ref="F20:G20"/>
    <mergeCell ref="F52:G52"/>
    <mergeCell ref="A2:G2"/>
  </mergeCells>
  <printOptions/>
  <pageMargins left="0.73" right="0.2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="142" zoomScaleNormal="142" zoomScalePageLayoutView="0" workbookViewId="0" topLeftCell="A1">
      <selection activeCell="A1" sqref="A1:D12"/>
    </sheetView>
  </sheetViews>
  <sheetFormatPr defaultColWidth="9.140625" defaultRowHeight="15"/>
  <cols>
    <col min="1" max="1" width="3.8515625" style="3" customWidth="1"/>
    <col min="2" max="2" width="6.00390625" style="3" customWidth="1"/>
    <col min="3" max="3" width="41.421875" style="3" customWidth="1"/>
    <col min="4" max="4" width="32.421875" style="3" customWidth="1"/>
    <col min="5" max="16384" width="9.140625" style="3" customWidth="1"/>
  </cols>
  <sheetData>
    <row r="1" spans="1:4" ht="15">
      <c r="A1" s="132"/>
      <c r="B1" s="132"/>
      <c r="C1" s="132"/>
      <c r="D1" s="132"/>
    </row>
    <row r="2" spans="1:4" ht="15.75" thickBot="1">
      <c r="A2" s="240"/>
      <c r="B2" s="240"/>
      <c r="C2" s="240"/>
      <c r="D2" s="240"/>
    </row>
    <row r="3" spans="1:4" ht="23.25" customHeight="1" thickBot="1">
      <c r="A3" s="240"/>
      <c r="B3" s="237" t="s">
        <v>343</v>
      </c>
      <c r="C3" s="237" t="s">
        <v>344</v>
      </c>
      <c r="D3" s="237" t="s">
        <v>358</v>
      </c>
    </row>
    <row r="4" spans="1:4" ht="20.25" customHeight="1">
      <c r="A4" s="240"/>
      <c r="B4" s="236"/>
      <c r="C4" s="236"/>
      <c r="D4" s="236"/>
    </row>
    <row r="5" spans="1:4" ht="24" customHeight="1">
      <c r="A5" s="240"/>
      <c r="B5" s="230" t="s">
        <v>194</v>
      </c>
      <c r="C5" s="238" t="s">
        <v>461</v>
      </c>
      <c r="D5" s="181">
        <f>'PREDMER GRADEZNI RABOTI'!F149</f>
        <v>0</v>
      </c>
    </row>
    <row r="6" spans="1:4" ht="24" customHeight="1">
      <c r="A6" s="240"/>
      <c r="B6" s="230" t="s">
        <v>295</v>
      </c>
      <c r="C6" s="238" t="s">
        <v>462</v>
      </c>
      <c r="D6" s="181">
        <f>'PREDMER VODOVOD I KANALIZACIJA'!G80</f>
        <v>0</v>
      </c>
    </row>
    <row r="7" spans="1:4" ht="24" customHeight="1">
      <c r="A7" s="240"/>
      <c r="B7" s="230" t="s">
        <v>296</v>
      </c>
      <c r="C7" s="238" t="s">
        <v>463</v>
      </c>
      <c r="D7" s="181">
        <f>'PREDMER ELEKTRIKA'!G131</f>
        <v>0</v>
      </c>
    </row>
    <row r="8" spans="1:4" ht="24.75" customHeight="1">
      <c r="A8" s="240"/>
      <c r="B8" s="230" t="s">
        <v>297</v>
      </c>
      <c r="C8" s="238" t="s">
        <v>464</v>
      </c>
      <c r="D8" s="181">
        <f>'PREDMER MASINSTVO'!G130</f>
        <v>0</v>
      </c>
    </row>
    <row r="9" spans="1:4" ht="27.75" customHeight="1">
      <c r="A9" s="240"/>
      <c r="B9" s="231" t="s">
        <v>298</v>
      </c>
      <c r="C9" s="239" t="s">
        <v>465</v>
      </c>
      <c r="D9" s="177">
        <f>'PREDMER OPREMA'!F54</f>
        <v>0</v>
      </c>
    </row>
    <row r="10" spans="1:4" ht="16.5" thickBot="1">
      <c r="A10" s="240"/>
      <c r="B10" s="234"/>
      <c r="C10" s="232"/>
      <c r="D10" s="243"/>
    </row>
    <row r="11" spans="1:4" ht="24" customHeight="1" thickBot="1">
      <c r="A11" s="240"/>
      <c r="B11" s="235"/>
      <c r="C11" s="233" t="s">
        <v>348</v>
      </c>
      <c r="D11" s="244">
        <f>SUM(D5:D9)</f>
        <v>0</v>
      </c>
    </row>
    <row r="12" spans="1:4" ht="15.75">
      <c r="A12" s="240"/>
      <c r="B12" s="241"/>
      <c r="C12" s="242"/>
      <c r="D12" s="245"/>
    </row>
    <row r="13" spans="1:4" ht="15">
      <c r="A13" s="89"/>
      <c r="B13" s="89"/>
      <c r="C13" s="89"/>
      <c r="D13" s="89"/>
    </row>
  </sheetData>
  <sheetProtection password="CE28" sheet="1" formatCells="0" formatColumns="0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Opstina Vevcani</dc:creator>
  <cp:keywords/>
  <dc:description/>
  <cp:lastModifiedBy>User2</cp:lastModifiedBy>
  <cp:lastPrinted>2018-07-25T07:34:32Z</cp:lastPrinted>
  <dcterms:created xsi:type="dcterms:W3CDTF">2015-02-24T13:18:46Z</dcterms:created>
  <dcterms:modified xsi:type="dcterms:W3CDTF">2019-03-22T15:16:59Z</dcterms:modified>
  <cp:category/>
  <cp:version/>
  <cp:contentType/>
  <cp:contentStatus/>
</cp:coreProperties>
</file>